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M:\My Drive\Dandim Cup 2025\Download\"/>
    </mc:Choice>
  </mc:AlternateContent>
  <xr:revisionPtr revIDLastSave="0" documentId="8_{640536F9-DA73-4F79-A86B-49D2E7F4EF6E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TABEL KELAS" sheetId="1" state="hidden" r:id="rId1"/>
    <sheet name="KELAS OPEN" sheetId="2" r:id="rId2"/>
    <sheet name="KELAS FESTIVAL" sheetId="3" r:id="rId3"/>
    <sheet name="REKAPITULASI" sheetId="4" r:id="rId4"/>
  </sheets>
  <definedNames>
    <definedName name="_xlnm._FilterDatabase" localSheetId="2" hidden="1">'KELAS FESTIVAL'!$A$15:$J$15</definedName>
    <definedName name="_xlnm._FilterDatabase" localSheetId="1" hidden="1">'KELAS OPEN'!$A$17:$J$117</definedName>
    <definedName name="JENJANG_SEKOLAH">'TABEL KELAS'!$F$56:$F$65</definedName>
    <definedName name="JUNIOR_L">'TABEL KELAS'!$C$21:$C$27</definedName>
    <definedName name="JUNIOR_P">'TABEL KELAS'!$D$21:$D$27</definedName>
    <definedName name="KADET_L">'TABEL KELAS'!$A$21:$A$26</definedName>
    <definedName name="KADET_P">'TABEL KELAS'!$B$21:$B$26</definedName>
    <definedName name="MHS_UMUM_L">'TABEL KELAS'!$C$56:$C$58</definedName>
    <definedName name="MHS_UMUM_P">'TABEL KELAS'!$D$56:$D$58</definedName>
    <definedName name="PEMULA_L">'TABEL KELAS'!$G$5:$G$10</definedName>
    <definedName name="PEMULA_P">'TABEL KELAS'!$H$5:$H$10</definedName>
    <definedName name="PRA_PEMULA_L">'TABEL KELAS'!$E$5:$E$9</definedName>
    <definedName name="PRA_PEMULA_P">'TABEL KELAS'!$F$5:$F$9</definedName>
    <definedName name="PRA_USIA_DINI_L">'TABEL KELAS'!$A$5:$A$6</definedName>
    <definedName name="PRA_USIA_DINI_P">'TABEL KELAS'!$B$5:$B$6</definedName>
    <definedName name="_xlnm.Print_Area" localSheetId="2">'KELAS FESTIVAL'!$A$1:$J$216</definedName>
    <definedName name="_xlnm.Print_Area" localSheetId="1">'KELAS OPEN'!$A$1:$J$218</definedName>
    <definedName name="_xlnm.Print_Titles" localSheetId="2">'KELAS FESTIVAL'!$15:$15</definedName>
    <definedName name="_xlnm.Print_Titles" localSheetId="1">'KELAS OPEN'!$17:$17</definedName>
    <definedName name="SD_13_L">'TABEL KELAS'!$C$41:$C$43</definedName>
    <definedName name="SD_13_P">'TABEL KELAS'!$D$41:$D$43</definedName>
    <definedName name="SD_46_L">'TABEL KELAS'!$E$41:$E$43</definedName>
    <definedName name="SD_46_P">'TABEL KELAS'!$F$41:$F$43</definedName>
    <definedName name="SENIOR_L">'TABEL KELAS'!$G$21:$G$27</definedName>
    <definedName name="SENIOR_P">'TABEL KELAS'!$H$21:$H$26</definedName>
    <definedName name="SMA_L">'TABEL KELAS'!$A$56:$A$58</definedName>
    <definedName name="SMA_P">'TABEL KELAS'!$B$56:$B$58</definedName>
    <definedName name="SMP_L">'TABEL KELAS'!$G$41:$G$43</definedName>
    <definedName name="SMP_P">'TABEL KELAS'!$H$41:$H$43</definedName>
    <definedName name="TK_L">'TABEL KELAS'!$A$41:$A$42</definedName>
    <definedName name="TK_P">'TABEL KELAS'!$B$41:$B$42</definedName>
    <definedName name="USIA_DINI_L">'TABEL KELAS'!$C$5:$C$9</definedName>
    <definedName name="USIA_DINI_P">'TABEL KELAS'!$D$5:$D$9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4" l="1"/>
  <c r="F18" i="3"/>
  <c r="G18" i="3"/>
  <c r="J18" i="3"/>
  <c r="F19" i="3"/>
  <c r="G19" i="3"/>
  <c r="J19" i="3"/>
  <c r="F20" i="3"/>
  <c r="G20" i="3"/>
  <c r="J20" i="3"/>
  <c r="F21" i="3"/>
  <c r="G21" i="3"/>
  <c r="J21" i="3"/>
  <c r="F22" i="3"/>
  <c r="G22" i="3"/>
  <c r="J22" i="3"/>
  <c r="F23" i="3"/>
  <c r="G23" i="3"/>
  <c r="J23" i="3"/>
  <c r="F24" i="3"/>
  <c r="G24" i="3"/>
  <c r="J24" i="3"/>
  <c r="F25" i="3"/>
  <c r="G25" i="3"/>
  <c r="J25" i="3"/>
  <c r="F26" i="3"/>
  <c r="G26" i="3"/>
  <c r="J26" i="3"/>
  <c r="F27" i="3"/>
  <c r="G27" i="3"/>
  <c r="J27" i="3"/>
  <c r="F28" i="3"/>
  <c r="G28" i="3"/>
  <c r="J28" i="3"/>
  <c r="F29" i="3"/>
  <c r="G29" i="3"/>
  <c r="J29" i="3"/>
  <c r="F30" i="3"/>
  <c r="G30" i="3"/>
  <c r="J30" i="3"/>
  <c r="F31" i="3"/>
  <c r="G31" i="3"/>
  <c r="J31" i="3"/>
  <c r="F32" i="3"/>
  <c r="G32" i="3"/>
  <c r="J32" i="3"/>
  <c r="F33" i="3"/>
  <c r="G33" i="3"/>
  <c r="J33" i="3"/>
  <c r="F34" i="3"/>
  <c r="G34" i="3"/>
  <c r="J34" i="3"/>
  <c r="F35" i="3"/>
  <c r="G35" i="3"/>
  <c r="J35" i="3"/>
  <c r="F36" i="3"/>
  <c r="G36" i="3"/>
  <c r="J36" i="3"/>
  <c r="F37" i="3"/>
  <c r="G37" i="3"/>
  <c r="J37" i="3"/>
  <c r="F38" i="3"/>
  <c r="G38" i="3"/>
  <c r="J38" i="3"/>
  <c r="F39" i="3"/>
  <c r="G39" i="3"/>
  <c r="J39" i="3"/>
  <c r="F40" i="3"/>
  <c r="G40" i="3"/>
  <c r="J40" i="3"/>
  <c r="F41" i="3"/>
  <c r="G41" i="3"/>
  <c r="J41" i="3"/>
  <c r="F42" i="3"/>
  <c r="G42" i="3"/>
  <c r="J42" i="3"/>
  <c r="F43" i="3"/>
  <c r="G43" i="3"/>
  <c r="J43" i="3"/>
  <c r="F44" i="3"/>
  <c r="G44" i="3"/>
  <c r="J44" i="3"/>
  <c r="F45" i="3"/>
  <c r="G45" i="3"/>
  <c r="J45" i="3"/>
  <c r="F46" i="3"/>
  <c r="G46" i="3"/>
  <c r="J46" i="3"/>
  <c r="F47" i="3"/>
  <c r="G47" i="3"/>
  <c r="J47" i="3"/>
  <c r="F48" i="3"/>
  <c r="G48" i="3"/>
  <c r="J48" i="3"/>
  <c r="F49" i="3"/>
  <c r="G49" i="3"/>
  <c r="J49" i="3"/>
  <c r="F50" i="3"/>
  <c r="G50" i="3"/>
  <c r="J50" i="3"/>
  <c r="F51" i="3"/>
  <c r="G51" i="3"/>
  <c r="J51" i="3"/>
  <c r="F52" i="3"/>
  <c r="G52" i="3"/>
  <c r="J52" i="3"/>
  <c r="F53" i="3"/>
  <c r="G53" i="3"/>
  <c r="J53" i="3"/>
  <c r="F54" i="3"/>
  <c r="G54" i="3"/>
  <c r="J54" i="3"/>
  <c r="F55" i="3"/>
  <c r="G55" i="3"/>
  <c r="J55" i="3"/>
  <c r="F56" i="3"/>
  <c r="G56" i="3"/>
  <c r="J56" i="3"/>
  <c r="F57" i="3"/>
  <c r="G57" i="3"/>
  <c r="J57" i="3"/>
  <c r="F58" i="3"/>
  <c r="G58" i="3"/>
  <c r="J58" i="3"/>
  <c r="F59" i="3"/>
  <c r="G59" i="3"/>
  <c r="J59" i="3"/>
  <c r="F60" i="3"/>
  <c r="G60" i="3"/>
  <c r="J60" i="3"/>
  <c r="F61" i="3"/>
  <c r="G61" i="3"/>
  <c r="J61" i="3"/>
  <c r="F62" i="3"/>
  <c r="G62" i="3"/>
  <c r="J62" i="3"/>
  <c r="F63" i="3"/>
  <c r="G63" i="3"/>
  <c r="J63" i="3"/>
  <c r="F64" i="3"/>
  <c r="G64" i="3"/>
  <c r="J64" i="3"/>
  <c r="F65" i="3"/>
  <c r="G65" i="3"/>
  <c r="J65" i="3"/>
  <c r="F66" i="3"/>
  <c r="G66" i="3"/>
  <c r="J66" i="3"/>
  <c r="F67" i="3"/>
  <c r="G67" i="3"/>
  <c r="J67" i="3"/>
  <c r="F68" i="3"/>
  <c r="G68" i="3"/>
  <c r="J68" i="3"/>
  <c r="F69" i="3"/>
  <c r="G69" i="3"/>
  <c r="J69" i="3"/>
  <c r="F70" i="3"/>
  <c r="G70" i="3"/>
  <c r="J70" i="3"/>
  <c r="F71" i="3"/>
  <c r="G71" i="3"/>
  <c r="J71" i="3"/>
  <c r="F72" i="3"/>
  <c r="G72" i="3"/>
  <c r="J72" i="3"/>
  <c r="F73" i="3"/>
  <c r="G73" i="3"/>
  <c r="J73" i="3"/>
  <c r="F74" i="3"/>
  <c r="G74" i="3"/>
  <c r="J74" i="3"/>
  <c r="F75" i="3"/>
  <c r="G75" i="3"/>
  <c r="J75" i="3"/>
  <c r="F76" i="3"/>
  <c r="G76" i="3"/>
  <c r="J76" i="3"/>
  <c r="F77" i="3"/>
  <c r="G77" i="3"/>
  <c r="J77" i="3"/>
  <c r="F78" i="3"/>
  <c r="G78" i="3"/>
  <c r="J78" i="3"/>
  <c r="F79" i="3"/>
  <c r="G79" i="3"/>
  <c r="J79" i="3"/>
  <c r="F80" i="3"/>
  <c r="G80" i="3"/>
  <c r="J80" i="3"/>
  <c r="F81" i="3"/>
  <c r="G81" i="3"/>
  <c r="J81" i="3"/>
  <c r="F82" i="3"/>
  <c r="G82" i="3"/>
  <c r="J82" i="3"/>
  <c r="F83" i="3"/>
  <c r="G83" i="3"/>
  <c r="J83" i="3"/>
  <c r="F84" i="3"/>
  <c r="G84" i="3"/>
  <c r="J84" i="3"/>
  <c r="F85" i="3"/>
  <c r="G85" i="3"/>
  <c r="J85" i="3"/>
  <c r="F86" i="3"/>
  <c r="G86" i="3"/>
  <c r="J86" i="3"/>
  <c r="F87" i="3"/>
  <c r="G87" i="3"/>
  <c r="J87" i="3"/>
  <c r="F88" i="3"/>
  <c r="G88" i="3"/>
  <c r="J88" i="3"/>
  <c r="F89" i="3"/>
  <c r="G89" i="3"/>
  <c r="J89" i="3"/>
  <c r="F90" i="3"/>
  <c r="G90" i="3"/>
  <c r="J90" i="3"/>
  <c r="F91" i="3"/>
  <c r="G91" i="3"/>
  <c r="J91" i="3"/>
  <c r="F92" i="3"/>
  <c r="G92" i="3"/>
  <c r="J92" i="3"/>
  <c r="F93" i="3"/>
  <c r="G93" i="3"/>
  <c r="J93" i="3"/>
  <c r="F94" i="3"/>
  <c r="G94" i="3"/>
  <c r="J94" i="3"/>
  <c r="F95" i="3"/>
  <c r="G95" i="3"/>
  <c r="J95" i="3"/>
  <c r="F96" i="3"/>
  <c r="G96" i="3"/>
  <c r="J96" i="3"/>
  <c r="F97" i="3"/>
  <c r="G97" i="3"/>
  <c r="J97" i="3"/>
  <c r="F98" i="3"/>
  <c r="G98" i="3"/>
  <c r="J98" i="3"/>
  <c r="F99" i="3"/>
  <c r="G99" i="3"/>
  <c r="J99" i="3"/>
  <c r="F100" i="3"/>
  <c r="G100" i="3"/>
  <c r="J100" i="3"/>
  <c r="F101" i="3"/>
  <c r="G101" i="3"/>
  <c r="J101" i="3"/>
  <c r="F102" i="3"/>
  <c r="G102" i="3"/>
  <c r="J102" i="3"/>
  <c r="F103" i="3"/>
  <c r="G103" i="3"/>
  <c r="J103" i="3"/>
  <c r="F104" i="3"/>
  <c r="G104" i="3"/>
  <c r="J104" i="3"/>
  <c r="F105" i="3"/>
  <c r="G105" i="3"/>
  <c r="J105" i="3"/>
  <c r="F106" i="3"/>
  <c r="G106" i="3"/>
  <c r="J106" i="3"/>
  <c r="F107" i="3"/>
  <c r="G107" i="3"/>
  <c r="J107" i="3"/>
  <c r="F108" i="3"/>
  <c r="G108" i="3"/>
  <c r="J108" i="3"/>
  <c r="F109" i="3"/>
  <c r="G109" i="3"/>
  <c r="J109" i="3"/>
  <c r="F110" i="3"/>
  <c r="G110" i="3"/>
  <c r="J110" i="3"/>
  <c r="F111" i="3"/>
  <c r="G111" i="3"/>
  <c r="J111" i="3"/>
  <c r="F112" i="3"/>
  <c r="G112" i="3"/>
  <c r="J112" i="3"/>
  <c r="F113" i="3"/>
  <c r="G113" i="3"/>
  <c r="J113" i="3"/>
  <c r="F114" i="3"/>
  <c r="G114" i="3"/>
  <c r="J114" i="3"/>
  <c r="F115" i="3"/>
  <c r="G115" i="3"/>
  <c r="J115" i="3"/>
  <c r="F116" i="3"/>
  <c r="G116" i="3"/>
  <c r="J116" i="3"/>
  <c r="F117" i="3"/>
  <c r="G117" i="3"/>
  <c r="J117" i="3"/>
  <c r="F118" i="3"/>
  <c r="G118" i="3"/>
  <c r="J118" i="3"/>
  <c r="F119" i="3"/>
  <c r="G119" i="3"/>
  <c r="J119" i="3"/>
  <c r="F120" i="3"/>
  <c r="G120" i="3"/>
  <c r="J120" i="3"/>
  <c r="F121" i="3"/>
  <c r="G121" i="3"/>
  <c r="J121" i="3"/>
  <c r="F122" i="3"/>
  <c r="G122" i="3"/>
  <c r="J122" i="3"/>
  <c r="F123" i="3"/>
  <c r="G123" i="3"/>
  <c r="J123" i="3"/>
  <c r="F124" i="3"/>
  <c r="G124" i="3"/>
  <c r="J124" i="3"/>
  <c r="F125" i="3"/>
  <c r="G125" i="3"/>
  <c r="J125" i="3"/>
  <c r="F126" i="3"/>
  <c r="G126" i="3"/>
  <c r="J126" i="3"/>
  <c r="F127" i="3"/>
  <c r="G127" i="3"/>
  <c r="J127" i="3"/>
  <c r="F128" i="3"/>
  <c r="G128" i="3"/>
  <c r="J128" i="3"/>
  <c r="F129" i="3"/>
  <c r="G129" i="3"/>
  <c r="J129" i="3"/>
  <c r="F130" i="3"/>
  <c r="G130" i="3"/>
  <c r="J130" i="3"/>
  <c r="F131" i="3"/>
  <c r="G131" i="3"/>
  <c r="J131" i="3"/>
  <c r="F132" i="3"/>
  <c r="G132" i="3"/>
  <c r="J132" i="3"/>
  <c r="F133" i="3"/>
  <c r="G133" i="3"/>
  <c r="J133" i="3"/>
  <c r="F134" i="3"/>
  <c r="G134" i="3"/>
  <c r="J134" i="3"/>
  <c r="F135" i="3"/>
  <c r="G135" i="3"/>
  <c r="J135" i="3"/>
  <c r="F136" i="3"/>
  <c r="G136" i="3"/>
  <c r="J136" i="3"/>
  <c r="F137" i="3"/>
  <c r="G137" i="3"/>
  <c r="J137" i="3"/>
  <c r="F138" i="3"/>
  <c r="G138" i="3"/>
  <c r="J138" i="3"/>
  <c r="F139" i="3"/>
  <c r="G139" i="3"/>
  <c r="J139" i="3"/>
  <c r="F140" i="3"/>
  <c r="G140" i="3"/>
  <c r="J140" i="3"/>
  <c r="F141" i="3"/>
  <c r="G141" i="3"/>
  <c r="J141" i="3"/>
  <c r="F142" i="3"/>
  <c r="G142" i="3"/>
  <c r="J142" i="3"/>
  <c r="F143" i="3"/>
  <c r="G143" i="3"/>
  <c r="J143" i="3"/>
  <c r="F144" i="3"/>
  <c r="G144" i="3"/>
  <c r="J144" i="3"/>
  <c r="F145" i="3"/>
  <c r="G145" i="3"/>
  <c r="J145" i="3"/>
  <c r="F146" i="3"/>
  <c r="G146" i="3"/>
  <c r="J146" i="3"/>
  <c r="F147" i="3"/>
  <c r="G147" i="3"/>
  <c r="J147" i="3"/>
  <c r="F148" i="3"/>
  <c r="G148" i="3"/>
  <c r="J148" i="3"/>
  <c r="F149" i="3"/>
  <c r="G149" i="3"/>
  <c r="J149" i="3"/>
  <c r="F150" i="3"/>
  <c r="G150" i="3"/>
  <c r="J150" i="3"/>
  <c r="F151" i="3"/>
  <c r="G151" i="3"/>
  <c r="J151" i="3"/>
  <c r="F152" i="3"/>
  <c r="G152" i="3"/>
  <c r="J152" i="3"/>
  <c r="F153" i="3"/>
  <c r="G153" i="3"/>
  <c r="J153" i="3"/>
  <c r="F154" i="3"/>
  <c r="G154" i="3"/>
  <c r="J154" i="3"/>
  <c r="F155" i="3"/>
  <c r="G155" i="3"/>
  <c r="J155" i="3"/>
  <c r="F156" i="3"/>
  <c r="G156" i="3"/>
  <c r="J156" i="3"/>
  <c r="F157" i="3"/>
  <c r="G157" i="3"/>
  <c r="J157" i="3"/>
  <c r="F158" i="3"/>
  <c r="G158" i="3"/>
  <c r="J158" i="3"/>
  <c r="F159" i="3"/>
  <c r="G159" i="3"/>
  <c r="J159" i="3"/>
  <c r="F160" i="3"/>
  <c r="G160" i="3"/>
  <c r="J160" i="3"/>
  <c r="F161" i="3"/>
  <c r="G161" i="3"/>
  <c r="J161" i="3"/>
  <c r="F162" i="3"/>
  <c r="G162" i="3"/>
  <c r="J162" i="3"/>
  <c r="F163" i="3"/>
  <c r="G163" i="3"/>
  <c r="J163" i="3"/>
  <c r="F164" i="3"/>
  <c r="G164" i="3"/>
  <c r="J164" i="3"/>
  <c r="F165" i="3"/>
  <c r="G165" i="3"/>
  <c r="J165" i="3"/>
  <c r="F166" i="3"/>
  <c r="G166" i="3"/>
  <c r="J166" i="3"/>
  <c r="F167" i="3"/>
  <c r="G167" i="3"/>
  <c r="J167" i="3"/>
  <c r="F168" i="3"/>
  <c r="G168" i="3"/>
  <c r="J168" i="3"/>
  <c r="F169" i="3"/>
  <c r="G169" i="3"/>
  <c r="J169" i="3"/>
  <c r="F170" i="3"/>
  <c r="G170" i="3"/>
  <c r="J170" i="3"/>
  <c r="F171" i="3"/>
  <c r="G171" i="3"/>
  <c r="J171" i="3"/>
  <c r="F172" i="3"/>
  <c r="G172" i="3"/>
  <c r="J172" i="3"/>
  <c r="F173" i="3"/>
  <c r="G173" i="3"/>
  <c r="J173" i="3"/>
  <c r="F174" i="3"/>
  <c r="G174" i="3"/>
  <c r="J174" i="3"/>
  <c r="F175" i="3"/>
  <c r="G175" i="3"/>
  <c r="J175" i="3"/>
  <c r="F176" i="3"/>
  <c r="G176" i="3"/>
  <c r="J176" i="3"/>
  <c r="F177" i="3"/>
  <c r="G177" i="3"/>
  <c r="J177" i="3"/>
  <c r="F178" i="3"/>
  <c r="G178" i="3"/>
  <c r="J178" i="3"/>
  <c r="F179" i="3"/>
  <c r="G179" i="3"/>
  <c r="J179" i="3"/>
  <c r="F180" i="3"/>
  <c r="G180" i="3"/>
  <c r="J180" i="3"/>
  <c r="F181" i="3"/>
  <c r="G181" i="3"/>
  <c r="J181" i="3"/>
  <c r="F182" i="3"/>
  <c r="G182" i="3"/>
  <c r="J182" i="3"/>
  <c r="F183" i="3"/>
  <c r="G183" i="3"/>
  <c r="J183" i="3"/>
  <c r="F184" i="3"/>
  <c r="G184" i="3"/>
  <c r="J184" i="3"/>
  <c r="F185" i="3"/>
  <c r="G185" i="3"/>
  <c r="J185" i="3"/>
  <c r="F186" i="3"/>
  <c r="G186" i="3"/>
  <c r="J186" i="3"/>
  <c r="F187" i="3"/>
  <c r="G187" i="3"/>
  <c r="J187" i="3"/>
  <c r="F188" i="3"/>
  <c r="G188" i="3"/>
  <c r="J188" i="3"/>
  <c r="F189" i="3"/>
  <c r="G189" i="3"/>
  <c r="J189" i="3"/>
  <c r="F190" i="3"/>
  <c r="G190" i="3"/>
  <c r="J190" i="3"/>
  <c r="F191" i="3"/>
  <c r="G191" i="3"/>
  <c r="J191" i="3"/>
  <c r="F192" i="3"/>
  <c r="G192" i="3"/>
  <c r="J192" i="3"/>
  <c r="F193" i="3"/>
  <c r="G193" i="3"/>
  <c r="J193" i="3"/>
  <c r="F194" i="3"/>
  <c r="G194" i="3"/>
  <c r="J194" i="3"/>
  <c r="F195" i="3"/>
  <c r="G195" i="3"/>
  <c r="J195" i="3"/>
  <c r="F196" i="3"/>
  <c r="G196" i="3"/>
  <c r="J196" i="3"/>
  <c r="F197" i="3"/>
  <c r="G197" i="3"/>
  <c r="J197" i="3"/>
  <c r="F198" i="3"/>
  <c r="G198" i="3"/>
  <c r="J198" i="3"/>
  <c r="F199" i="3"/>
  <c r="G199" i="3"/>
  <c r="J199" i="3"/>
  <c r="F200" i="3"/>
  <c r="G200" i="3"/>
  <c r="J200" i="3"/>
  <c r="F201" i="3"/>
  <c r="G201" i="3"/>
  <c r="J201" i="3"/>
  <c r="F202" i="3"/>
  <c r="G202" i="3"/>
  <c r="J202" i="3"/>
  <c r="F203" i="3"/>
  <c r="G203" i="3"/>
  <c r="J203" i="3"/>
  <c r="F204" i="3"/>
  <c r="G204" i="3"/>
  <c r="J204" i="3"/>
  <c r="F205" i="3"/>
  <c r="G205" i="3"/>
  <c r="J205" i="3"/>
  <c r="F206" i="3"/>
  <c r="G206" i="3"/>
  <c r="J206" i="3"/>
  <c r="F207" i="3"/>
  <c r="G207" i="3"/>
  <c r="J207" i="3"/>
  <c r="F208" i="3"/>
  <c r="G208" i="3"/>
  <c r="J208" i="3"/>
  <c r="F209" i="3"/>
  <c r="G209" i="3"/>
  <c r="J209" i="3"/>
  <c r="F210" i="3"/>
  <c r="G210" i="3"/>
  <c r="J210" i="3"/>
  <c r="F211" i="3"/>
  <c r="G211" i="3"/>
  <c r="J211" i="3"/>
  <c r="F212" i="3"/>
  <c r="G212" i="3"/>
  <c r="J212" i="3"/>
  <c r="F213" i="3"/>
  <c r="G213" i="3"/>
  <c r="J213" i="3"/>
  <c r="F214" i="3"/>
  <c r="G214" i="3"/>
  <c r="J214" i="3"/>
  <c r="F215" i="3"/>
  <c r="G215" i="3"/>
  <c r="J215" i="3"/>
  <c r="F216" i="3"/>
  <c r="G216" i="3"/>
  <c r="J216" i="3"/>
  <c r="F217" i="3"/>
  <c r="G217" i="3"/>
  <c r="J217" i="3"/>
  <c r="F218" i="3"/>
  <c r="G218" i="3"/>
  <c r="J218" i="3"/>
  <c r="F219" i="3"/>
  <c r="G219" i="3"/>
  <c r="J219" i="3"/>
  <c r="F220" i="3"/>
  <c r="G220" i="3"/>
  <c r="J220" i="3"/>
  <c r="F221" i="3"/>
  <c r="G221" i="3"/>
  <c r="J221" i="3"/>
  <c r="F222" i="3"/>
  <c r="G222" i="3"/>
  <c r="J222" i="3"/>
  <c r="F223" i="3"/>
  <c r="G223" i="3"/>
  <c r="J223" i="3"/>
  <c r="F224" i="3"/>
  <c r="G224" i="3"/>
  <c r="J224" i="3"/>
  <c r="F225" i="3"/>
  <c r="G225" i="3"/>
  <c r="J225" i="3"/>
  <c r="F226" i="3"/>
  <c r="G226" i="3"/>
  <c r="J226" i="3"/>
  <c r="F227" i="3"/>
  <c r="G227" i="3"/>
  <c r="J227" i="3"/>
  <c r="F228" i="3"/>
  <c r="G228" i="3"/>
  <c r="J228" i="3"/>
  <c r="F229" i="3"/>
  <c r="G229" i="3"/>
  <c r="J229" i="3"/>
  <c r="F230" i="3"/>
  <c r="G230" i="3"/>
  <c r="J230" i="3"/>
  <c r="F231" i="3"/>
  <c r="G231" i="3"/>
  <c r="J231" i="3"/>
  <c r="F232" i="3"/>
  <c r="G232" i="3"/>
  <c r="J232" i="3"/>
  <c r="F233" i="3"/>
  <c r="G233" i="3"/>
  <c r="J233" i="3"/>
  <c r="F234" i="3"/>
  <c r="G234" i="3"/>
  <c r="J234" i="3"/>
  <c r="F235" i="3"/>
  <c r="G235" i="3"/>
  <c r="J235" i="3"/>
  <c r="F236" i="3"/>
  <c r="G236" i="3"/>
  <c r="J236" i="3"/>
  <c r="F237" i="3"/>
  <c r="G237" i="3"/>
  <c r="J237" i="3"/>
  <c r="F238" i="3"/>
  <c r="G238" i="3"/>
  <c r="J238" i="3"/>
  <c r="F239" i="3"/>
  <c r="G239" i="3"/>
  <c r="J239" i="3"/>
  <c r="F240" i="3"/>
  <c r="G240" i="3"/>
  <c r="J240" i="3"/>
  <c r="F241" i="3"/>
  <c r="G241" i="3"/>
  <c r="J241" i="3"/>
  <c r="F242" i="3"/>
  <c r="G242" i="3"/>
  <c r="J242" i="3"/>
  <c r="F243" i="3"/>
  <c r="G243" i="3"/>
  <c r="J243" i="3"/>
  <c r="F244" i="3"/>
  <c r="G244" i="3"/>
  <c r="J244" i="3"/>
  <c r="F245" i="3"/>
  <c r="G245" i="3"/>
  <c r="J245" i="3"/>
  <c r="F246" i="3"/>
  <c r="G246" i="3"/>
  <c r="J246" i="3"/>
  <c r="F247" i="3"/>
  <c r="G247" i="3"/>
  <c r="J247" i="3"/>
  <c r="F248" i="3"/>
  <c r="G248" i="3"/>
  <c r="J248" i="3"/>
  <c r="F249" i="3"/>
  <c r="G249" i="3"/>
  <c r="J249" i="3"/>
  <c r="F250" i="3"/>
  <c r="G250" i="3"/>
  <c r="J250" i="3"/>
  <c r="F251" i="3"/>
  <c r="G251" i="3"/>
  <c r="J251" i="3"/>
  <c r="F252" i="3"/>
  <c r="G252" i="3"/>
  <c r="J252" i="3"/>
  <c r="F253" i="3"/>
  <c r="G253" i="3"/>
  <c r="J253" i="3"/>
  <c r="F254" i="3"/>
  <c r="G254" i="3"/>
  <c r="J254" i="3"/>
  <c r="F255" i="3"/>
  <c r="G255" i="3"/>
  <c r="J255" i="3"/>
  <c r="F256" i="3"/>
  <c r="G256" i="3"/>
  <c r="J256" i="3"/>
  <c r="F257" i="3"/>
  <c r="G257" i="3"/>
  <c r="J257" i="3"/>
  <c r="F258" i="3"/>
  <c r="G258" i="3"/>
  <c r="J258" i="3"/>
  <c r="F259" i="3"/>
  <c r="G259" i="3"/>
  <c r="J259" i="3"/>
  <c r="F260" i="3"/>
  <c r="G260" i="3"/>
  <c r="J260" i="3"/>
  <c r="F261" i="3"/>
  <c r="G261" i="3"/>
  <c r="J261" i="3"/>
  <c r="F262" i="3"/>
  <c r="G262" i="3"/>
  <c r="J262" i="3"/>
  <c r="F263" i="3"/>
  <c r="G263" i="3"/>
  <c r="J263" i="3"/>
  <c r="F264" i="3"/>
  <c r="G264" i="3"/>
  <c r="J264" i="3"/>
  <c r="F265" i="3"/>
  <c r="G265" i="3"/>
  <c r="J265" i="3"/>
  <c r="F266" i="3"/>
  <c r="G266" i="3"/>
  <c r="J266" i="3"/>
  <c r="F267" i="3"/>
  <c r="G267" i="3"/>
  <c r="J267" i="3"/>
  <c r="F268" i="3"/>
  <c r="G268" i="3"/>
  <c r="J268" i="3"/>
  <c r="F269" i="3"/>
  <c r="G269" i="3"/>
  <c r="J269" i="3"/>
  <c r="F270" i="3"/>
  <c r="G270" i="3"/>
  <c r="J270" i="3"/>
  <c r="F271" i="3"/>
  <c r="G271" i="3"/>
  <c r="J271" i="3"/>
  <c r="F272" i="3"/>
  <c r="G272" i="3"/>
  <c r="J272" i="3"/>
  <c r="F273" i="3"/>
  <c r="G273" i="3"/>
  <c r="J273" i="3"/>
  <c r="F274" i="3"/>
  <c r="G274" i="3"/>
  <c r="J274" i="3"/>
  <c r="F275" i="3"/>
  <c r="G275" i="3"/>
  <c r="J275" i="3"/>
  <c r="F276" i="3"/>
  <c r="G276" i="3"/>
  <c r="J276" i="3"/>
  <c r="F277" i="3"/>
  <c r="G277" i="3"/>
  <c r="J277" i="3"/>
  <c r="F278" i="3"/>
  <c r="G278" i="3"/>
  <c r="J278" i="3"/>
  <c r="F279" i="3"/>
  <c r="G279" i="3"/>
  <c r="J279" i="3"/>
  <c r="F280" i="3"/>
  <c r="G280" i="3"/>
  <c r="J280" i="3"/>
  <c r="F281" i="3"/>
  <c r="G281" i="3"/>
  <c r="J281" i="3"/>
  <c r="F282" i="3"/>
  <c r="G282" i="3"/>
  <c r="J282" i="3"/>
  <c r="F283" i="3"/>
  <c r="G283" i="3"/>
  <c r="J283" i="3"/>
  <c r="F284" i="3"/>
  <c r="G284" i="3"/>
  <c r="J284" i="3"/>
  <c r="F285" i="3"/>
  <c r="G285" i="3"/>
  <c r="J285" i="3"/>
  <c r="F286" i="3"/>
  <c r="G286" i="3"/>
  <c r="J286" i="3"/>
  <c r="F287" i="3"/>
  <c r="G287" i="3"/>
  <c r="J287" i="3"/>
  <c r="F288" i="3"/>
  <c r="G288" i="3"/>
  <c r="J288" i="3"/>
  <c r="F289" i="3"/>
  <c r="G289" i="3"/>
  <c r="J289" i="3"/>
  <c r="F290" i="3"/>
  <c r="G290" i="3"/>
  <c r="J290" i="3"/>
  <c r="F291" i="3"/>
  <c r="G291" i="3"/>
  <c r="J291" i="3"/>
  <c r="F292" i="3"/>
  <c r="G292" i="3"/>
  <c r="J292" i="3"/>
  <c r="F293" i="3"/>
  <c r="G293" i="3"/>
  <c r="J293" i="3"/>
  <c r="F294" i="3"/>
  <c r="G294" i="3"/>
  <c r="J294" i="3"/>
  <c r="F295" i="3"/>
  <c r="G295" i="3"/>
  <c r="J295" i="3"/>
  <c r="F296" i="3"/>
  <c r="G296" i="3"/>
  <c r="J296" i="3"/>
  <c r="F297" i="3"/>
  <c r="G297" i="3"/>
  <c r="J297" i="3"/>
  <c r="F298" i="3"/>
  <c r="G298" i="3"/>
  <c r="J298" i="3"/>
  <c r="F299" i="3"/>
  <c r="G299" i="3"/>
  <c r="J299" i="3"/>
  <c r="F300" i="3"/>
  <c r="G300" i="3"/>
  <c r="J300" i="3"/>
  <c r="F301" i="3"/>
  <c r="G301" i="3"/>
  <c r="J301" i="3"/>
  <c r="F302" i="3"/>
  <c r="G302" i="3"/>
  <c r="J302" i="3"/>
  <c r="F303" i="3"/>
  <c r="G303" i="3"/>
  <c r="J303" i="3"/>
  <c r="F304" i="3"/>
  <c r="G304" i="3"/>
  <c r="J304" i="3"/>
  <c r="F305" i="3"/>
  <c r="G305" i="3"/>
  <c r="J305" i="3"/>
  <c r="F306" i="3"/>
  <c r="G306" i="3"/>
  <c r="J306" i="3"/>
  <c r="F307" i="3"/>
  <c r="G307" i="3"/>
  <c r="J307" i="3"/>
  <c r="F308" i="3"/>
  <c r="G308" i="3"/>
  <c r="J308" i="3"/>
  <c r="F309" i="3"/>
  <c r="G309" i="3"/>
  <c r="J309" i="3"/>
  <c r="F310" i="3"/>
  <c r="G310" i="3"/>
  <c r="J310" i="3"/>
  <c r="F311" i="3"/>
  <c r="G311" i="3"/>
  <c r="J311" i="3"/>
  <c r="F312" i="3"/>
  <c r="G312" i="3"/>
  <c r="J312" i="3"/>
  <c r="F313" i="3"/>
  <c r="G313" i="3"/>
  <c r="J313" i="3"/>
  <c r="F314" i="3"/>
  <c r="G314" i="3"/>
  <c r="J314" i="3"/>
  <c r="F315" i="3"/>
  <c r="G315" i="3"/>
  <c r="J315" i="3"/>
  <c r="F316" i="3"/>
  <c r="G316" i="3"/>
  <c r="J316" i="3"/>
  <c r="E20" i="2"/>
  <c r="F20" i="2" s="1"/>
  <c r="J20" i="2"/>
  <c r="E21" i="2"/>
  <c r="F21" i="2" s="1"/>
  <c r="J21" i="2"/>
  <c r="E22" i="2"/>
  <c r="F22" i="2" s="1"/>
  <c r="J22" i="2"/>
  <c r="E23" i="2"/>
  <c r="F23" i="2" s="1"/>
  <c r="J23" i="2"/>
  <c r="E24" i="2"/>
  <c r="F24" i="2" s="1"/>
  <c r="J24" i="2"/>
  <c r="E25" i="2"/>
  <c r="F25" i="2" s="1"/>
  <c r="J25" i="2"/>
  <c r="E26" i="2"/>
  <c r="F26" i="2" s="1"/>
  <c r="J26" i="2"/>
  <c r="E27" i="2"/>
  <c r="F27" i="2" s="1"/>
  <c r="J27" i="2"/>
  <c r="E28" i="2"/>
  <c r="F28" i="2" s="1"/>
  <c r="J28" i="2"/>
  <c r="E29" i="2"/>
  <c r="F29" i="2" s="1"/>
  <c r="J29" i="2"/>
  <c r="E30" i="2"/>
  <c r="F30" i="2" s="1"/>
  <c r="J30" i="2"/>
  <c r="E31" i="2"/>
  <c r="F31" i="2" s="1"/>
  <c r="J31" i="2"/>
  <c r="E32" i="2"/>
  <c r="F32" i="2" s="1"/>
  <c r="J32" i="2"/>
  <c r="E33" i="2"/>
  <c r="F33" i="2" s="1"/>
  <c r="J33" i="2"/>
  <c r="E34" i="2"/>
  <c r="F34" i="2" s="1"/>
  <c r="J34" i="2"/>
  <c r="E35" i="2"/>
  <c r="F35" i="2" s="1"/>
  <c r="J35" i="2"/>
  <c r="E36" i="2"/>
  <c r="F36" i="2" s="1"/>
  <c r="J36" i="2"/>
  <c r="E37" i="2"/>
  <c r="F37" i="2" s="1"/>
  <c r="J37" i="2"/>
  <c r="E38" i="2"/>
  <c r="F38" i="2" s="1"/>
  <c r="J38" i="2"/>
  <c r="E39" i="2"/>
  <c r="F39" i="2" s="1"/>
  <c r="J39" i="2"/>
  <c r="E40" i="2"/>
  <c r="F40" i="2" s="1"/>
  <c r="J40" i="2"/>
  <c r="E41" i="2"/>
  <c r="F41" i="2" s="1"/>
  <c r="J41" i="2"/>
  <c r="E42" i="2"/>
  <c r="F42" i="2" s="1"/>
  <c r="J42" i="2"/>
  <c r="E43" i="2"/>
  <c r="F43" i="2" s="1"/>
  <c r="J43" i="2"/>
  <c r="E44" i="2"/>
  <c r="F44" i="2" s="1"/>
  <c r="J44" i="2"/>
  <c r="E45" i="2"/>
  <c r="F45" i="2" s="1"/>
  <c r="J45" i="2"/>
  <c r="E46" i="2"/>
  <c r="F46" i="2"/>
  <c r="J46" i="2"/>
  <c r="E47" i="2"/>
  <c r="F47" i="2"/>
  <c r="J47" i="2"/>
  <c r="E48" i="2"/>
  <c r="F48" i="2" s="1"/>
  <c r="J48" i="2"/>
  <c r="E49" i="2"/>
  <c r="F49" i="2" s="1"/>
  <c r="J49" i="2"/>
  <c r="E50" i="2"/>
  <c r="F50" i="2" s="1"/>
  <c r="J50" i="2"/>
  <c r="E51" i="2"/>
  <c r="F51" i="2"/>
  <c r="J51" i="2"/>
  <c r="E52" i="2"/>
  <c r="F52" i="2" s="1"/>
  <c r="J52" i="2"/>
  <c r="E53" i="2"/>
  <c r="F53" i="2" s="1"/>
  <c r="J53" i="2"/>
  <c r="E54" i="2"/>
  <c r="F54" i="2"/>
  <c r="J54" i="2"/>
  <c r="E55" i="2"/>
  <c r="F55" i="2" s="1"/>
  <c r="J55" i="2"/>
  <c r="E56" i="2"/>
  <c r="F56" i="2" s="1"/>
  <c r="J56" i="2"/>
  <c r="E57" i="2"/>
  <c r="F57" i="2" s="1"/>
  <c r="J57" i="2"/>
  <c r="E58" i="2"/>
  <c r="F58" i="2" s="1"/>
  <c r="J58" i="2"/>
  <c r="E59" i="2"/>
  <c r="F59" i="2" s="1"/>
  <c r="J59" i="2"/>
  <c r="E60" i="2"/>
  <c r="F60" i="2" s="1"/>
  <c r="J60" i="2"/>
  <c r="E61" i="2"/>
  <c r="F61" i="2" s="1"/>
  <c r="J61" i="2"/>
  <c r="E62" i="2"/>
  <c r="F62" i="2" s="1"/>
  <c r="J62" i="2"/>
  <c r="E63" i="2"/>
  <c r="F63" i="2" s="1"/>
  <c r="J63" i="2"/>
  <c r="E64" i="2"/>
  <c r="F64" i="2" s="1"/>
  <c r="J64" i="2"/>
  <c r="E65" i="2"/>
  <c r="F65" i="2" s="1"/>
  <c r="J65" i="2"/>
  <c r="E66" i="2"/>
  <c r="F66" i="2" s="1"/>
  <c r="J66" i="2"/>
  <c r="E67" i="2"/>
  <c r="F67" i="2" s="1"/>
  <c r="J67" i="2"/>
  <c r="E68" i="2"/>
  <c r="F68" i="2" s="1"/>
  <c r="J68" i="2"/>
  <c r="E69" i="2"/>
  <c r="F69" i="2" s="1"/>
  <c r="J69" i="2"/>
  <c r="E70" i="2"/>
  <c r="F70" i="2" s="1"/>
  <c r="J70" i="2"/>
  <c r="E71" i="2"/>
  <c r="F71" i="2" s="1"/>
  <c r="J71" i="2"/>
  <c r="E72" i="2"/>
  <c r="F72" i="2" s="1"/>
  <c r="J72" i="2"/>
  <c r="E73" i="2"/>
  <c r="F73" i="2" s="1"/>
  <c r="J73" i="2"/>
  <c r="E74" i="2"/>
  <c r="F74" i="2" s="1"/>
  <c r="J74" i="2"/>
  <c r="E75" i="2"/>
  <c r="F75" i="2" s="1"/>
  <c r="J75" i="2"/>
  <c r="E76" i="2"/>
  <c r="F76" i="2" s="1"/>
  <c r="J76" i="2"/>
  <c r="E77" i="2"/>
  <c r="F77" i="2" s="1"/>
  <c r="J77" i="2"/>
  <c r="E78" i="2"/>
  <c r="F78" i="2" s="1"/>
  <c r="J78" i="2"/>
  <c r="E79" i="2"/>
  <c r="F79" i="2" s="1"/>
  <c r="J79" i="2"/>
  <c r="E80" i="2"/>
  <c r="F80" i="2" s="1"/>
  <c r="J80" i="2"/>
  <c r="E81" i="2"/>
  <c r="F81" i="2" s="1"/>
  <c r="J81" i="2"/>
  <c r="E82" i="2"/>
  <c r="F82" i="2" s="1"/>
  <c r="J82" i="2"/>
  <c r="E83" i="2"/>
  <c r="F83" i="2" s="1"/>
  <c r="J83" i="2"/>
  <c r="E84" i="2"/>
  <c r="F84" i="2" s="1"/>
  <c r="J84" i="2"/>
  <c r="E85" i="2"/>
  <c r="F85" i="2" s="1"/>
  <c r="J85" i="2"/>
  <c r="E86" i="2"/>
  <c r="F86" i="2" s="1"/>
  <c r="J86" i="2"/>
  <c r="E87" i="2"/>
  <c r="F87" i="2" s="1"/>
  <c r="J87" i="2"/>
  <c r="E88" i="2"/>
  <c r="F88" i="2" s="1"/>
  <c r="J88" i="2"/>
  <c r="E89" i="2"/>
  <c r="F89" i="2" s="1"/>
  <c r="J89" i="2"/>
  <c r="E90" i="2"/>
  <c r="F90" i="2" s="1"/>
  <c r="J90" i="2"/>
  <c r="E91" i="2"/>
  <c r="F91" i="2" s="1"/>
  <c r="J91" i="2"/>
  <c r="E92" i="2"/>
  <c r="F92" i="2" s="1"/>
  <c r="J92" i="2"/>
  <c r="E93" i="2"/>
  <c r="F93" i="2" s="1"/>
  <c r="J93" i="2"/>
  <c r="E94" i="2"/>
  <c r="F94" i="2" s="1"/>
  <c r="J94" i="2"/>
  <c r="E95" i="2"/>
  <c r="F95" i="2" s="1"/>
  <c r="J95" i="2"/>
  <c r="E96" i="2"/>
  <c r="F96" i="2"/>
  <c r="J96" i="2"/>
  <c r="E97" i="2"/>
  <c r="F97" i="2" s="1"/>
  <c r="J97" i="2"/>
  <c r="E98" i="2"/>
  <c r="F98" i="2" s="1"/>
  <c r="J98" i="2"/>
  <c r="E99" i="2"/>
  <c r="F99" i="2" s="1"/>
  <c r="J99" i="2"/>
  <c r="E100" i="2"/>
  <c r="F100" i="2" s="1"/>
  <c r="J100" i="2"/>
  <c r="E101" i="2"/>
  <c r="F101" i="2" s="1"/>
  <c r="J101" i="2"/>
  <c r="E102" i="2"/>
  <c r="F102" i="2" s="1"/>
  <c r="J102" i="2"/>
  <c r="E103" i="2"/>
  <c r="F103" i="2" s="1"/>
  <c r="J103" i="2"/>
  <c r="E104" i="2"/>
  <c r="F104" i="2" s="1"/>
  <c r="J104" i="2"/>
  <c r="E105" i="2"/>
  <c r="F105" i="2" s="1"/>
  <c r="J105" i="2"/>
  <c r="E106" i="2"/>
  <c r="F106" i="2" s="1"/>
  <c r="J106" i="2"/>
  <c r="E107" i="2"/>
  <c r="F107" i="2" s="1"/>
  <c r="J107" i="2"/>
  <c r="E108" i="2"/>
  <c r="F108" i="2" s="1"/>
  <c r="J108" i="2"/>
  <c r="E109" i="2"/>
  <c r="F109" i="2" s="1"/>
  <c r="J109" i="2"/>
  <c r="E110" i="2"/>
  <c r="F110" i="2" s="1"/>
  <c r="J110" i="2"/>
  <c r="E111" i="2"/>
  <c r="F111" i="2"/>
  <c r="J111" i="2"/>
  <c r="E112" i="2"/>
  <c r="F112" i="2"/>
  <c r="J112" i="2"/>
  <c r="E113" i="2"/>
  <c r="F113" i="2" s="1"/>
  <c r="J113" i="2"/>
  <c r="E114" i="2"/>
  <c r="F114" i="2"/>
  <c r="J114" i="2"/>
  <c r="E115" i="2"/>
  <c r="F115" i="2"/>
  <c r="J115" i="2"/>
  <c r="E116" i="2"/>
  <c r="F116" i="2" s="1"/>
  <c r="J116" i="2"/>
  <c r="E117" i="2"/>
  <c r="F117" i="2" s="1"/>
  <c r="J117" i="2"/>
  <c r="E118" i="2"/>
  <c r="F118" i="2" s="1"/>
  <c r="J118" i="2"/>
  <c r="E119" i="2"/>
  <c r="F119" i="2" s="1"/>
  <c r="J119" i="2"/>
  <c r="E120" i="2"/>
  <c r="F120" i="2" s="1"/>
  <c r="J120" i="2"/>
  <c r="E121" i="2"/>
  <c r="F121" i="2" s="1"/>
  <c r="J121" i="2"/>
  <c r="E122" i="2"/>
  <c r="F122" i="2" s="1"/>
  <c r="J122" i="2"/>
  <c r="E123" i="2"/>
  <c r="F123" i="2" s="1"/>
  <c r="J123" i="2"/>
  <c r="E124" i="2"/>
  <c r="F124" i="2" s="1"/>
  <c r="J124" i="2"/>
  <c r="E125" i="2"/>
  <c r="F125" i="2" s="1"/>
  <c r="J125" i="2"/>
  <c r="E126" i="2"/>
  <c r="F126" i="2" s="1"/>
  <c r="J126" i="2"/>
  <c r="E127" i="2"/>
  <c r="F127" i="2" s="1"/>
  <c r="J127" i="2"/>
  <c r="E128" i="2"/>
  <c r="F128" i="2" s="1"/>
  <c r="J128" i="2"/>
  <c r="E129" i="2"/>
  <c r="F129" i="2" s="1"/>
  <c r="J129" i="2"/>
  <c r="E130" i="2"/>
  <c r="F130" i="2" s="1"/>
  <c r="J130" i="2"/>
  <c r="E131" i="2"/>
  <c r="F131" i="2" s="1"/>
  <c r="J131" i="2"/>
  <c r="E132" i="2"/>
  <c r="F132" i="2" s="1"/>
  <c r="J132" i="2"/>
  <c r="E133" i="2"/>
  <c r="F133" i="2" s="1"/>
  <c r="J133" i="2"/>
  <c r="E134" i="2"/>
  <c r="F134" i="2"/>
  <c r="J134" i="2"/>
  <c r="E135" i="2"/>
  <c r="F135" i="2" s="1"/>
  <c r="J135" i="2"/>
  <c r="E136" i="2"/>
  <c r="F136" i="2" s="1"/>
  <c r="J136" i="2"/>
  <c r="E137" i="2"/>
  <c r="F137" i="2" s="1"/>
  <c r="J137" i="2"/>
  <c r="E138" i="2"/>
  <c r="F138" i="2" s="1"/>
  <c r="J138" i="2"/>
  <c r="E139" i="2"/>
  <c r="F139" i="2" s="1"/>
  <c r="J139" i="2"/>
  <c r="E140" i="2"/>
  <c r="F140" i="2" s="1"/>
  <c r="J140" i="2"/>
  <c r="E141" i="2"/>
  <c r="F141" i="2" s="1"/>
  <c r="J141" i="2"/>
  <c r="E142" i="2"/>
  <c r="F142" i="2" s="1"/>
  <c r="J142" i="2"/>
  <c r="E143" i="2"/>
  <c r="F143" i="2" s="1"/>
  <c r="J143" i="2"/>
  <c r="E144" i="2"/>
  <c r="F144" i="2" s="1"/>
  <c r="J144" i="2"/>
  <c r="E145" i="2"/>
  <c r="F145" i="2" s="1"/>
  <c r="J145" i="2"/>
  <c r="E146" i="2"/>
  <c r="F146" i="2" s="1"/>
  <c r="J146" i="2"/>
  <c r="E147" i="2"/>
  <c r="F147" i="2" s="1"/>
  <c r="J147" i="2"/>
  <c r="E148" i="2"/>
  <c r="F148" i="2" s="1"/>
  <c r="J148" i="2"/>
  <c r="E149" i="2"/>
  <c r="F149" i="2" s="1"/>
  <c r="J149" i="2"/>
  <c r="E150" i="2"/>
  <c r="F150" i="2" s="1"/>
  <c r="J150" i="2"/>
  <c r="E151" i="2"/>
  <c r="F151" i="2"/>
  <c r="J151" i="2"/>
  <c r="E152" i="2"/>
  <c r="F152" i="2" s="1"/>
  <c r="J152" i="2"/>
  <c r="E153" i="2"/>
  <c r="F153" i="2" s="1"/>
  <c r="J153" i="2"/>
  <c r="E154" i="2"/>
  <c r="F154" i="2"/>
  <c r="J154" i="2"/>
  <c r="E155" i="2"/>
  <c r="F155" i="2" s="1"/>
  <c r="J155" i="2"/>
  <c r="E156" i="2"/>
  <c r="F156" i="2"/>
  <c r="J156" i="2"/>
  <c r="E157" i="2"/>
  <c r="F157" i="2" s="1"/>
  <c r="J157" i="2"/>
  <c r="E158" i="2"/>
  <c r="F158" i="2" s="1"/>
  <c r="J158" i="2"/>
  <c r="E159" i="2"/>
  <c r="F159" i="2"/>
  <c r="J159" i="2"/>
  <c r="E160" i="2"/>
  <c r="F160" i="2" s="1"/>
  <c r="J160" i="2"/>
  <c r="E161" i="2"/>
  <c r="F161" i="2" s="1"/>
  <c r="J161" i="2"/>
  <c r="E162" i="2"/>
  <c r="F162" i="2"/>
  <c r="J162" i="2"/>
  <c r="E163" i="2"/>
  <c r="F163" i="2" s="1"/>
  <c r="J163" i="2"/>
  <c r="E164" i="2"/>
  <c r="F164" i="2" s="1"/>
  <c r="J164" i="2"/>
  <c r="E165" i="2"/>
  <c r="F165" i="2" s="1"/>
  <c r="J165" i="2"/>
  <c r="E166" i="2"/>
  <c r="F166" i="2" s="1"/>
  <c r="J166" i="2"/>
  <c r="E167" i="2"/>
  <c r="F167" i="2" s="1"/>
  <c r="J167" i="2"/>
  <c r="E168" i="2"/>
  <c r="F168" i="2" s="1"/>
  <c r="J168" i="2"/>
  <c r="E169" i="2"/>
  <c r="F169" i="2" s="1"/>
  <c r="J169" i="2"/>
  <c r="E170" i="2"/>
  <c r="F170" i="2"/>
  <c r="J170" i="2"/>
  <c r="E171" i="2"/>
  <c r="F171" i="2" s="1"/>
  <c r="J171" i="2"/>
  <c r="E172" i="2"/>
  <c r="F172" i="2" s="1"/>
  <c r="J172" i="2"/>
  <c r="E173" i="2"/>
  <c r="F173" i="2" s="1"/>
  <c r="J173" i="2"/>
  <c r="E174" i="2"/>
  <c r="F174" i="2" s="1"/>
  <c r="J174" i="2"/>
  <c r="E175" i="2"/>
  <c r="F175" i="2"/>
  <c r="J175" i="2"/>
  <c r="E176" i="2"/>
  <c r="F176" i="2" s="1"/>
  <c r="J176" i="2"/>
  <c r="E177" i="2"/>
  <c r="F177" i="2" s="1"/>
  <c r="J177" i="2"/>
  <c r="E178" i="2"/>
  <c r="F178" i="2" s="1"/>
  <c r="J178" i="2"/>
  <c r="E179" i="2"/>
  <c r="F179" i="2" s="1"/>
  <c r="J179" i="2"/>
  <c r="E180" i="2"/>
  <c r="F180" i="2" s="1"/>
  <c r="J180" i="2"/>
  <c r="E181" i="2"/>
  <c r="F181" i="2" s="1"/>
  <c r="J181" i="2"/>
  <c r="E182" i="2"/>
  <c r="F182" i="2" s="1"/>
  <c r="J182" i="2"/>
  <c r="E183" i="2"/>
  <c r="F183" i="2" s="1"/>
  <c r="J183" i="2"/>
  <c r="E184" i="2"/>
  <c r="F184" i="2" s="1"/>
  <c r="J184" i="2"/>
  <c r="E185" i="2"/>
  <c r="F185" i="2" s="1"/>
  <c r="J185" i="2"/>
  <c r="E186" i="2"/>
  <c r="F186" i="2" s="1"/>
  <c r="J186" i="2"/>
  <c r="E187" i="2"/>
  <c r="F187" i="2" s="1"/>
  <c r="J187" i="2"/>
  <c r="E188" i="2"/>
  <c r="F188" i="2" s="1"/>
  <c r="J188" i="2"/>
  <c r="E189" i="2"/>
  <c r="F189" i="2" s="1"/>
  <c r="J189" i="2"/>
  <c r="E190" i="2"/>
  <c r="F190" i="2" s="1"/>
  <c r="J190" i="2"/>
  <c r="E191" i="2"/>
  <c r="F191" i="2" s="1"/>
  <c r="J191" i="2"/>
  <c r="E192" i="2"/>
  <c r="F192" i="2" s="1"/>
  <c r="J192" i="2"/>
  <c r="E193" i="2"/>
  <c r="F193" i="2" s="1"/>
  <c r="J193" i="2"/>
  <c r="E194" i="2"/>
  <c r="F194" i="2" s="1"/>
  <c r="J194" i="2"/>
  <c r="E195" i="2"/>
  <c r="F195" i="2" s="1"/>
  <c r="J195" i="2"/>
  <c r="E196" i="2"/>
  <c r="F196" i="2"/>
  <c r="J196" i="2"/>
  <c r="E197" i="2"/>
  <c r="F197" i="2" s="1"/>
  <c r="J197" i="2"/>
  <c r="E198" i="2"/>
  <c r="F198" i="2" s="1"/>
  <c r="J198" i="2"/>
  <c r="E199" i="2"/>
  <c r="F199" i="2" s="1"/>
  <c r="J199" i="2"/>
  <c r="E200" i="2"/>
  <c r="F200" i="2" s="1"/>
  <c r="J200" i="2"/>
  <c r="E201" i="2"/>
  <c r="F201" i="2" s="1"/>
  <c r="J201" i="2"/>
  <c r="E202" i="2"/>
  <c r="F202" i="2" s="1"/>
  <c r="J202" i="2"/>
  <c r="E203" i="2"/>
  <c r="F203" i="2" s="1"/>
  <c r="J203" i="2"/>
  <c r="E204" i="2"/>
  <c r="F204" i="2" s="1"/>
  <c r="J204" i="2"/>
  <c r="E205" i="2"/>
  <c r="F205" i="2" s="1"/>
  <c r="J205" i="2"/>
  <c r="E206" i="2"/>
  <c r="F206" i="2" s="1"/>
  <c r="J206" i="2"/>
  <c r="E207" i="2"/>
  <c r="F207" i="2" s="1"/>
  <c r="J207" i="2"/>
  <c r="E208" i="2"/>
  <c r="F208" i="2" s="1"/>
  <c r="J208" i="2"/>
  <c r="E209" i="2"/>
  <c r="F209" i="2" s="1"/>
  <c r="J209" i="2"/>
  <c r="E210" i="2"/>
  <c r="F210" i="2" s="1"/>
  <c r="J210" i="2"/>
  <c r="E211" i="2"/>
  <c r="F211" i="2" s="1"/>
  <c r="J211" i="2"/>
  <c r="E212" i="2"/>
  <c r="F212" i="2" s="1"/>
  <c r="J212" i="2"/>
  <c r="E213" i="2"/>
  <c r="F213" i="2" s="1"/>
  <c r="J213" i="2"/>
  <c r="E214" i="2"/>
  <c r="F214" i="2" s="1"/>
  <c r="J214" i="2"/>
  <c r="E215" i="2"/>
  <c r="F215" i="2" s="1"/>
  <c r="J215" i="2"/>
  <c r="E216" i="2"/>
  <c r="F216" i="2" s="1"/>
  <c r="J216" i="2"/>
  <c r="E217" i="2"/>
  <c r="F217" i="2" s="1"/>
  <c r="J217" i="2"/>
  <c r="E218" i="2"/>
  <c r="F218" i="2" s="1"/>
  <c r="J218" i="2"/>
  <c r="G17" i="3" l="1"/>
  <c r="F17" i="3" l="1"/>
  <c r="E19" i="2"/>
  <c r="F19" i="2" s="1"/>
  <c r="AH28" i="2"/>
  <c r="AG28" i="2"/>
  <c r="AH27" i="2"/>
  <c r="AG27" i="2"/>
  <c r="AH25" i="2"/>
  <c r="AH24" i="2"/>
  <c r="AH23" i="2"/>
  <c r="AH22" i="2"/>
  <c r="AH21" i="2"/>
  <c r="AH20" i="2"/>
  <c r="AH19" i="2"/>
  <c r="AG25" i="2"/>
  <c r="AG24" i="2"/>
  <c r="AG23" i="2"/>
  <c r="AG22" i="2"/>
  <c r="AG21" i="2"/>
  <c r="AG20" i="2"/>
  <c r="AG19" i="2"/>
  <c r="J19" i="2"/>
  <c r="H13" i="2" l="1"/>
  <c r="I13" i="2"/>
  <c r="H12" i="2"/>
  <c r="B17" i="4" s="1"/>
  <c r="I12" i="2"/>
  <c r="B6" i="4"/>
  <c r="J17" i="3"/>
  <c r="I9" i="2" l="1"/>
  <c r="I11" i="2" s="1"/>
  <c r="C16" i="4" s="1"/>
  <c r="C17" i="4"/>
  <c r="E17" i="4" s="1"/>
  <c r="H9" i="2"/>
  <c r="H11" i="2" l="1"/>
  <c r="B16" i="4" s="1"/>
  <c r="E16" i="4" s="1"/>
  <c r="I9" i="3"/>
  <c r="J12" i="2" l="1"/>
  <c r="J9" i="3" l="1"/>
  <c r="C15" i="4" s="1"/>
  <c r="C19" i="4" s="1"/>
  <c r="B15" i="4"/>
  <c r="B19" i="4" s="1"/>
  <c r="E19" i="4" l="1"/>
  <c r="E15" i="4"/>
  <c r="E20" i="4" l="1"/>
  <c r="I11" i="3"/>
  <c r="J13" i="2" l="1"/>
  <c r="J11" i="2"/>
  <c r="J14" i="2" l="1"/>
</calcChain>
</file>

<file path=xl/sharedStrings.xml><?xml version="1.0" encoding="utf-8"?>
<sst xmlns="http://schemas.openxmlformats.org/spreadsheetml/2006/main" count="238" uniqueCount="204">
  <si>
    <t>OPEN</t>
  </si>
  <si>
    <t>KATA PERORANGAN USIA DINI PUTRA</t>
  </si>
  <si>
    <t>KATA PERORANGAN USIA DINI PUTRI</t>
  </si>
  <si>
    <t>KATA PERORANGAN PRA PEMULA PUTRA</t>
  </si>
  <si>
    <t>KATA PERORANGAN PRA PEMULA PUTRI</t>
  </si>
  <si>
    <t>KATA PERORANGAN PEMULA PUTRA</t>
  </si>
  <si>
    <t>KATA PERORANGAN PEMULA PUTRI</t>
  </si>
  <si>
    <t>KATA PERORANGAN KADET PUTRA</t>
  </si>
  <si>
    <t>KATA PERORANGAN KADET PUTRI</t>
  </si>
  <si>
    <t>KATA PERORANGAN JUNIOR PUTRA</t>
  </si>
  <si>
    <t>KATA PERORANGAN JUNIOR PUTRI</t>
  </si>
  <si>
    <t>KATA PERORANGAN SENIOR PUTRA</t>
  </si>
  <si>
    <t>KATA PERORANGAN SENIOR PUTRI</t>
  </si>
  <si>
    <t>FESTIVAL</t>
  </si>
  <si>
    <t>KATA PERORANGAN SD 1-3 PUTRA</t>
  </si>
  <si>
    <t>KATA PERORANGAN SD 1-3 PUTRI</t>
  </si>
  <si>
    <t>KUMITE -25 KG SD 1-3 PUTRI</t>
  </si>
  <si>
    <t>KUMITE +25 KG SD 1-3 PUTRI</t>
  </si>
  <si>
    <t>KATA PERORANGAN SD 4-6 PUTRA</t>
  </si>
  <si>
    <t>KATA PERORANGAN SD 4-6 PUTRI</t>
  </si>
  <si>
    <t>KUMITE -30 KG SD 4-6 PUTRI</t>
  </si>
  <si>
    <t>KATA PERORANGAN SMP PUTRA</t>
  </si>
  <si>
    <t>KATA PERORANGAN SMP PUTRI</t>
  </si>
  <si>
    <t>KUMITE -45 KG SMP PUTRA</t>
  </si>
  <si>
    <t>KUMITE -40 KG SMP PUTRI</t>
  </si>
  <si>
    <t>SMP</t>
  </si>
  <si>
    <t>KATA PERORANGAN SMA PUTRA</t>
  </si>
  <si>
    <t>KATA PERORANGAN SMA PUTRI</t>
  </si>
  <si>
    <t>KUMITE -52 KG SMA PUTRA</t>
  </si>
  <si>
    <t>SMA</t>
  </si>
  <si>
    <t>TANGGAL KEJUARAAN</t>
  </si>
  <si>
    <t>NAMA KONTINGEN</t>
  </si>
  <si>
    <t>:</t>
  </si>
  <si>
    <t>JML KELAS</t>
  </si>
  <si>
    <t>L</t>
  </si>
  <si>
    <t>P</t>
  </si>
  <si>
    <t>TOTAL</t>
  </si>
  <si>
    <t>KOTA/KAB KONTINGEN</t>
  </si>
  <si>
    <t>PERORANGAN</t>
  </si>
  <si>
    <t>NAMA MANAGER</t>
  </si>
  <si>
    <t>NO. TELP/WA</t>
  </si>
  <si>
    <t>KATA BEREGU</t>
  </si>
  <si>
    <t>KUMITE BEREGU</t>
  </si>
  <si>
    <t>NO</t>
  </si>
  <si>
    <t>NAMA LENGKAP</t>
  </si>
  <si>
    <t>L/P</t>
  </si>
  <si>
    <t>KELAS PERTANDINGAN</t>
  </si>
  <si>
    <t>KONTINGEN    :</t>
  </si>
  <si>
    <t>ID CARD</t>
  </si>
  <si>
    <t>Jumlah Atlit Putra</t>
  </si>
  <si>
    <t>Jumlah Official</t>
  </si>
  <si>
    <t>REKAP ADMINISTRASI</t>
  </si>
  <si>
    <t>KATEGORI</t>
  </si>
  <si>
    <t>PUTRA</t>
  </si>
  <si>
    <t>SATUAN</t>
  </si>
  <si>
    <t>Jumlah</t>
  </si>
  <si>
    <t>Total Keseluruhan</t>
  </si>
  <si>
    <t>PUTRI</t>
  </si>
  <si>
    <t>Kelas Festival</t>
  </si>
  <si>
    <t>USIA DINI L</t>
  </si>
  <si>
    <t>USIA DINI P</t>
  </si>
  <si>
    <t>PRA PEMULA L</t>
  </si>
  <si>
    <t>PRA PEMULA P</t>
  </si>
  <si>
    <t>PEMULA P</t>
  </si>
  <si>
    <t>PEMULA L</t>
  </si>
  <si>
    <t>KADET P</t>
  </si>
  <si>
    <t>KADET L</t>
  </si>
  <si>
    <t>JUNIOR P</t>
  </si>
  <si>
    <t>JUNIOR L</t>
  </si>
  <si>
    <t>UNDER 21 P</t>
  </si>
  <si>
    <t>UNDER 21 L</t>
  </si>
  <si>
    <t>SENIOR L</t>
  </si>
  <si>
    <t>SENIOR P</t>
  </si>
  <si>
    <t>NO URUT</t>
  </si>
  <si>
    <t>TGL LAHIR</t>
  </si>
  <si>
    <t>UMUR</t>
  </si>
  <si>
    <t xml:space="preserve">KATEGORI </t>
  </si>
  <si>
    <t>(OTOMATIS)</t>
  </si>
  <si>
    <t>PILIH KELAS PERTANDINGAN SESUAI DENGAN KATEGORI UMUR</t>
  </si>
  <si>
    <t>ISIKAN DENGAN FORMAT DD/MM/YYYY   JIKA TERJADI ERROR UBAH FORMAT MENJADI MM/DD/YYYY</t>
  </si>
  <si>
    <t xml:space="preserve">KONTINGEN       </t>
  </si>
  <si>
    <t>PILIH L/P</t>
  </si>
  <si>
    <t xml:space="preserve">BERAT </t>
  </si>
  <si>
    <t>KATA BEREGU USIA DINI PUTRA</t>
  </si>
  <si>
    <t>KATA BEREGU USIA DINI PUTRI</t>
  </si>
  <si>
    <t>KATA BEREGU PRA PEMULA PUTRA</t>
  </si>
  <si>
    <t>KATA BEREGU PRA PEMULA PUTRI</t>
  </si>
  <si>
    <t>KATA BEREGU PEMULA PUTRA</t>
  </si>
  <si>
    <t>KATA BEREGU PEMULA PUTRI</t>
  </si>
  <si>
    <t>KATA BEREGU KADET PUTRA</t>
  </si>
  <si>
    <t>KATA BEREGU KADET PUTRI</t>
  </si>
  <si>
    <t>KATA BEREGU JUNIOR PUTRA</t>
  </si>
  <si>
    <t>KATA BEREGU JUNIOR PUTRI</t>
  </si>
  <si>
    <t>ISIKAN NAMA LENGKAP SESUAI DENGAN AKTE KELAHIRAN PESERTA                                                  (DIISI DENGAN HURUF KAPITAL)</t>
  </si>
  <si>
    <t>PRA USIA DINI L</t>
  </si>
  <si>
    <t>PRA USIA DINI P</t>
  </si>
  <si>
    <t>KATA PERORANGAN PRA USIA DINI PUTRA</t>
  </si>
  <si>
    <t>KATA PERORANGAN PRA USIA DINI PUTRI</t>
  </si>
  <si>
    <t>NAMA TEAM</t>
  </si>
  <si>
    <t>ISIKAN DENGAN FORMAT DD/MM/YYYY        JIKA TERJADI ERROR UBAH FORMAT MENJADI MM/DD/YYYY</t>
  </si>
  <si>
    <t>KATA BEREGU SENIOR PUTRA</t>
  </si>
  <si>
    <t>KATA BEREGU SENIOR PUTRI</t>
  </si>
  <si>
    <t>Kelas Open Perorangan</t>
  </si>
  <si>
    <t>Kelas Open Kata Beregu</t>
  </si>
  <si>
    <t>JENJANG SEKOLAH</t>
  </si>
  <si>
    <t>SD 13 L</t>
  </si>
  <si>
    <t>SD 13 P</t>
  </si>
  <si>
    <t>SD 46 L</t>
  </si>
  <si>
    <t>SD 46 P</t>
  </si>
  <si>
    <t>SMP L</t>
  </si>
  <si>
    <t>SMP P</t>
  </si>
  <si>
    <t>SMA L</t>
  </si>
  <si>
    <t>SMA P</t>
  </si>
  <si>
    <t>MHS UMUM L</t>
  </si>
  <si>
    <t>MHS UMUM P</t>
  </si>
  <si>
    <t>DIISI KELAS JENJANG SEKOLAH</t>
  </si>
  <si>
    <t>SD KELAS 1</t>
  </si>
  <si>
    <t>SD KELAS 2</t>
  </si>
  <si>
    <t>SD KELAS 3</t>
  </si>
  <si>
    <t>SD KELAS 4</t>
  </si>
  <si>
    <t>SD KELAS 5</t>
  </si>
  <si>
    <t>SD KELAS 6</t>
  </si>
  <si>
    <t>ISIKAN NAMA LENGKAP SESUAI DENGAN AKTE KELAHIRAN PESERTA                                                      (DIISI DENGAN HURUF KAPITAL)</t>
  </si>
  <si>
    <t>FORM OPEN</t>
  </si>
  <si>
    <t>FORM FESTIVAL</t>
  </si>
  <si>
    <t>PILIH KELAS PERTANDINGAN SESUAI DENGAN KATEGORI JENJANG</t>
  </si>
  <si>
    <t>Jumlah Atlit Putri</t>
  </si>
  <si>
    <t>Kontingen</t>
  </si>
  <si>
    <t>Cashback</t>
  </si>
  <si>
    <t>KUMITE PERORANGAN PRA USIA DINI PUTRA</t>
  </si>
  <si>
    <t>KUMITE PERORANGAN PRA USIA DINI PUTRI</t>
  </si>
  <si>
    <t>KUMITE – 25 KG USIA DINI PUTRA</t>
  </si>
  <si>
    <t>KUMITE – 30 KG USIA DINI PUTRA</t>
  </si>
  <si>
    <t>KUMITE + 30 KG USIA DINI PUTRA</t>
  </si>
  <si>
    <t>KUMITE – 25 KG USIA DINI PUTRI</t>
  </si>
  <si>
    <t>KUMITE – 30 KG USIA DINI PUTRI</t>
  </si>
  <si>
    <t>KUMITE + 30 KG USIA DINI PUTRI</t>
  </si>
  <si>
    <t>KUMITE – 30 KG PRA PEMULA PUTRA</t>
  </si>
  <si>
    <t>KUMITE – 35 KG PRA PEMULA PUTRA</t>
  </si>
  <si>
    <t>KUMITE + 35 KG PRA PEMULA PUTRA</t>
  </si>
  <si>
    <t>KUMITE – 30 KG PRA PEMULA PUTRI</t>
  </si>
  <si>
    <t>KUMITE – 35 KG PRA PEMULA PUTRI</t>
  </si>
  <si>
    <t>KUMITE + 35 KG PRA PEMULA PUTRI</t>
  </si>
  <si>
    <t>KUMITE – 40 KG PEMULA PUTRA</t>
  </si>
  <si>
    <t>KUMITE – 45 KG PEMULA PUTRA</t>
  </si>
  <si>
    <t>KUMITE – 50 KG PEMULA PUTRA</t>
  </si>
  <si>
    <t>KUMITE + 50 KG PEMULA PUTRA</t>
  </si>
  <si>
    <t>KUMITE – 35 KG PEMULA PUTRI</t>
  </si>
  <si>
    <t>KUMITE – 40 KG PEMULA PUTRI</t>
  </si>
  <si>
    <t>KUMITE – 45 KG PEMULA PUTRI</t>
  </si>
  <si>
    <t>KUMITE + 45 KG PEMULA PUTRI</t>
  </si>
  <si>
    <t>KUMITE – 52 KG KADET PUTRA</t>
  </si>
  <si>
    <t>KUMITE – 57 KG KADET PUTRA</t>
  </si>
  <si>
    <t>KUMITE – 63 KG KADET PUTRA</t>
  </si>
  <si>
    <t>KUMITE + 63 KG KADET PUTRA</t>
  </si>
  <si>
    <t>KUMITE – 47 KG KADET PUTRI</t>
  </si>
  <si>
    <t>KUMITE – 54 KG KADET PUTRI</t>
  </si>
  <si>
    <t>KUMITE – 61 KG KADET PUTRI</t>
  </si>
  <si>
    <t>KUMITE + 61 KG KADET PUTRI</t>
  </si>
  <si>
    <t>KUMITE – 55 KG JUNIOR PUTRA</t>
  </si>
  <si>
    <t>KUMITE – 61 KG JUNIOR PUTRA</t>
  </si>
  <si>
    <t>KUMITE – 68 KG JUNIOR PUTRA</t>
  </si>
  <si>
    <t>KUMITE – 76 KG JUNIOR PUTRA</t>
  </si>
  <si>
    <t>KUMITE + 76 KG JUNIOR PUTRA</t>
  </si>
  <si>
    <t>KUMITE – 48 KG JUNIOR PUTRI</t>
  </si>
  <si>
    <t>KUMITE – 53 KG JUNIOR PUTRI</t>
  </si>
  <si>
    <t>KUMITE – 59 KG JUNIOR PUTRI</t>
  </si>
  <si>
    <t>KUMITE – 66 KG JUNIOR PUTRI</t>
  </si>
  <si>
    <t>KUMITE + 66 KG JUNIOR PUTRI</t>
  </si>
  <si>
    <t>KUMITE – 60 KG SENIOR PUTRA</t>
  </si>
  <si>
    <t>KUMITE – 67 KG SENIOR PUTRA</t>
  </si>
  <si>
    <t>KUMITE – 75 KG SENIOR PUTRA</t>
  </si>
  <si>
    <t>KUMITE – 84 KG SENIOR PUTRA</t>
  </si>
  <si>
    <t>KUMITE + 84 KG SENIOR PUTRA</t>
  </si>
  <si>
    <t>KUMITE – 55 KG SENIOR PUTRI</t>
  </si>
  <si>
    <t>KUMITE – 61 KG SENIOR PUTRI</t>
  </si>
  <si>
    <t>KUMITE – 68 KG SENIOR PUTRI</t>
  </si>
  <si>
    <t>KUMITE + 68 KG SENIOR PUTRI</t>
  </si>
  <si>
    <t>TK</t>
  </si>
  <si>
    <t>TK L</t>
  </si>
  <si>
    <t>TK P</t>
  </si>
  <si>
    <t>KUMITE -30 KG SD 1-3 PUTRA</t>
  </si>
  <si>
    <t>KUMITE +30 KG SD 1-3 PUTRA</t>
  </si>
  <si>
    <t>KUMITE +30 KG SD 4-6 PUTRI</t>
  </si>
  <si>
    <t>KUMITE -40 KG SD 4-6 PUTRA</t>
  </si>
  <si>
    <t>KUMITE +40 KG SD 4-6 PUTRA</t>
  </si>
  <si>
    <t>KUMITE +45 KG SMP PUTRA</t>
  </si>
  <si>
    <t>KUMITE +40 KG SMP PUTRI</t>
  </si>
  <si>
    <t>KUMITE +52 KG SMA PUTRA</t>
  </si>
  <si>
    <t>KUMITE -50 KG SMA PUTRI</t>
  </si>
  <si>
    <t>KUMITE +50 KG SMA PUTRI</t>
  </si>
  <si>
    <t>KATA PERORANGAN MHS UMUM PUTRI</t>
  </si>
  <si>
    <t>KUMITE -50 KG MHS UMUM PUTRI</t>
  </si>
  <si>
    <t>KUMITE +50 KG MHS UMUM PUTRI</t>
  </si>
  <si>
    <t>KATA PERORANGAN MHS UMUM PUTRA</t>
  </si>
  <si>
    <t>KUMITE -60 KG MHS UMUM PUTRA</t>
  </si>
  <si>
    <t>KUMITE +60 KG MHS UMUM PUTRA</t>
  </si>
  <si>
    <t>MHS UMUM</t>
  </si>
  <si>
    <t>KATA PERORANGAN TK PUTRA</t>
  </si>
  <si>
    <t>KUMITE PERORANGAN TK PUTRA</t>
  </si>
  <si>
    <t>KATA PERORANGAN TK PUTRI</t>
  </si>
  <si>
    <t>KUMITE PERORANGAN TK PUTRI</t>
  </si>
  <si>
    <t>ISIKAN BERAT BADAN PESERTA KUMITE        (KG)</t>
  </si>
  <si>
    <t>ISIKAN NAMA TEAM BEREGU (DIISI HANYA UNTUK KATA BEREGU)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</si>
</sst>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@&quot; FESTIVAL&quot;"/>
    <numFmt numFmtId="165" formatCode="mm/dd/yyyy"/>
    <numFmt numFmtId="166" formatCode="_-&quot;Rp&quot;* #,##0.00_-;\-&quot;Rp&quot;* #,##0.00_-;_-&quot;Rp&quot;* &quot;-&quot;??_-;_-@_-"/>
    <numFmt numFmtId="167" formatCode="@\ &quot;Kg&quot;"/>
    <numFmt numFmtId="168" formatCode="&quot;WA.&quot;\ @"/>
    <numFmt numFmtId="169" formatCode="@\ &quot;Orang&quot;"/>
    <numFmt numFmtId="170" formatCode="@\ &quot;Team&quot;"/>
    <numFmt numFmtId="171" formatCode="[$-F400]h:mm:ss\ AM/PM"/>
  </numFmts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3" tint="-0.499984740745262"/>
      <name val="Arial Black"/>
      <family val="2"/>
    </font>
    <font>
      <b/>
      <sz val="16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Bodoni MT Black"/>
      <family val="1"/>
    </font>
    <font>
      <sz val="11"/>
      <color theme="1"/>
      <name val="Calibri Light"/>
      <family val="1"/>
      <scheme val="major"/>
    </font>
    <font>
      <sz val="12"/>
      <color theme="1"/>
      <name val="Falcon Punch"/>
    </font>
    <font>
      <sz val="24"/>
      <color theme="0"/>
      <name val="Falcon Punch"/>
    </font>
    <font>
      <sz val="24"/>
      <color theme="1"/>
      <name val="Falcon Punch"/>
    </font>
    <font>
      <sz val="12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6"/>
      <color rgb="FFC00000"/>
      <name val="Calibri"/>
      <family val="2"/>
      <charset val="1"/>
      <scheme val="minor"/>
    </font>
    <font>
      <sz val="28"/>
      <color theme="1"/>
      <name val="Rockwell Extra Bold"/>
      <family val="1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Arial Black"/>
      <family val="2"/>
    </font>
    <font>
      <b/>
      <sz val="14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12"/>
      <color theme="0"/>
      <name val="Arial Black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6"/>
      <color theme="0"/>
      <name val="Arial Black"/>
      <family val="2"/>
    </font>
    <font>
      <b/>
      <sz val="12"/>
      <color theme="1"/>
      <name val="Calibri"/>
      <family val="2"/>
      <charset val="1"/>
      <scheme val="minor"/>
    </font>
    <font>
      <b/>
      <sz val="13"/>
      <color rgb="FFFF0000"/>
      <name val="Calibri"/>
      <family val="2"/>
      <charset val="1"/>
      <scheme val="minor"/>
    </font>
    <font>
      <b/>
      <sz val="20"/>
      <color theme="1"/>
      <name val="Bodoni MT Black"/>
      <family val="1"/>
    </font>
    <font>
      <sz val="20"/>
      <color theme="1"/>
      <name val="Rockwell Extra Bold"/>
      <family val="1"/>
    </font>
    <font>
      <b/>
      <sz val="16"/>
      <color rgb="FFFF0000"/>
      <name val="Calibri"/>
      <family val="2"/>
      <charset val="1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rgb="FFFF0000"/>
      </left>
      <right style="dashed">
        <color rgb="FFFF0000"/>
      </right>
      <top style="medium">
        <color rgb="FF505050"/>
      </top>
      <bottom style="dashed">
        <color rgb="FFFF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505050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7" xfId="0" applyFont="1" applyBorder="1"/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/>
    </xf>
    <xf numFmtId="0" fontId="16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12" xfId="0" applyFont="1" applyBorder="1" applyAlignment="1" applyProtection="1">
      <alignment horizontal="center" vertical="center"/>
      <protection hidden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9" fillId="8" borderId="0" xfId="0" applyFont="1" applyFill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/>
    <xf numFmtId="0" fontId="15" fillId="0" borderId="0" xfId="0" applyFont="1" applyAlignment="1">
      <alignment horizontal="center"/>
    </xf>
    <xf numFmtId="0" fontId="12" fillId="0" borderId="7" xfId="0" applyFont="1" applyBorder="1" applyAlignment="1">
      <alignment vertical="center" wrapText="1"/>
    </xf>
    <xf numFmtId="0" fontId="0" fillId="0" borderId="1" xfId="0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19" fillId="8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/>
    </xf>
    <xf numFmtId="0" fontId="23" fillId="0" borderId="0" xfId="1" applyFont="1" applyProtection="1">
      <protection hidden="1"/>
    </xf>
    <xf numFmtId="0" fontId="24" fillId="0" borderId="0" xfId="1" applyFont="1" applyAlignment="1" applyProtection="1">
      <alignment horizontal="left"/>
      <protection hidden="1"/>
    </xf>
    <xf numFmtId="0" fontId="25" fillId="0" borderId="0" xfId="1" applyFont="1" applyProtection="1">
      <protection hidden="1"/>
    </xf>
    <xf numFmtId="0" fontId="27" fillId="0" borderId="25" xfId="1" applyFont="1" applyBorder="1" applyAlignment="1" applyProtection="1">
      <alignment horizontal="left" vertical="center"/>
      <protection hidden="1"/>
    </xf>
    <xf numFmtId="0" fontId="24" fillId="0" borderId="0" xfId="1" applyFont="1" applyAlignment="1" applyProtection="1">
      <alignment horizontal="left" vertical="center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2" fillId="0" borderId="0" xfId="1" applyProtection="1">
      <protection hidden="1"/>
    </xf>
    <xf numFmtId="0" fontId="28" fillId="0" borderId="0" xfId="1" applyFont="1" applyProtection="1">
      <protection hidden="1"/>
    </xf>
    <xf numFmtId="0" fontId="30" fillId="10" borderId="26" xfId="1" applyFont="1" applyFill="1" applyBorder="1" applyAlignment="1" applyProtection="1">
      <alignment horizontal="center" vertical="center"/>
      <protection hidden="1"/>
    </xf>
    <xf numFmtId="0" fontId="27" fillId="0" borderId="11" xfId="1" applyFont="1" applyBorder="1" applyAlignment="1" applyProtection="1">
      <alignment horizontal="left" vertical="center"/>
      <protection hidden="1"/>
    </xf>
    <xf numFmtId="166" fontId="27" fillId="0" borderId="11" xfId="1" applyNumberFormat="1" applyFont="1" applyBorder="1" applyAlignment="1" applyProtection="1">
      <alignment horizontal="center" vertical="center"/>
      <protection hidden="1"/>
    </xf>
    <xf numFmtId="166" fontId="27" fillId="0" borderId="11" xfId="1" applyNumberFormat="1" applyFont="1" applyBorder="1" applyAlignment="1" applyProtection="1">
      <alignment vertical="center"/>
      <protection hidden="1"/>
    </xf>
    <xf numFmtId="1" fontId="4" fillId="0" borderId="19" xfId="0" applyNumberFormat="1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>
      <alignment horizontal="center" vertical="center"/>
    </xf>
    <xf numFmtId="0" fontId="20" fillId="0" borderId="0" xfId="0" applyFont="1"/>
    <xf numFmtId="0" fontId="2" fillId="2" borderId="0" xfId="0" applyFont="1" applyFill="1" applyAlignment="1">
      <alignment horizontal="center" vertical="center"/>
    </xf>
    <xf numFmtId="0" fontId="14" fillId="0" borderId="0" xfId="1" applyFont="1" applyAlignment="1" applyProtection="1">
      <alignment vertical="center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166" fontId="27" fillId="0" borderId="0" xfId="1" applyNumberFormat="1" applyFont="1" applyAlignment="1" applyProtection="1">
      <alignment horizontal="center" vertical="center"/>
      <protection hidden="1"/>
    </xf>
    <xf numFmtId="166" fontId="14" fillId="0" borderId="0" xfId="1" applyNumberFormat="1" applyFont="1" applyAlignment="1" applyProtection="1">
      <alignment vertical="center"/>
      <protection hidden="1"/>
    </xf>
    <xf numFmtId="166" fontId="31" fillId="0" borderId="0" xfId="1" applyNumberFormat="1" applyFont="1" applyAlignment="1" applyProtection="1">
      <alignment vertical="center"/>
      <protection hidden="1"/>
    </xf>
    <xf numFmtId="166" fontId="34" fillId="0" borderId="11" xfId="1" applyNumberFormat="1" applyFont="1" applyBorder="1" applyAlignment="1" applyProtection="1">
      <alignment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27" fillId="11" borderId="11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27" fillId="11" borderId="31" xfId="0" applyFont="1" applyFill="1" applyBorder="1" applyAlignment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/>
      <protection locked="0"/>
    </xf>
    <xf numFmtId="1" fontId="19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36" fillId="0" borderId="0" xfId="0" applyFont="1"/>
    <xf numFmtId="0" fontId="0" fillId="0" borderId="33" xfId="0" applyBorder="1"/>
    <xf numFmtId="0" fontId="1" fillId="0" borderId="11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169" fontId="4" fillId="0" borderId="11" xfId="1" applyNumberFormat="1" applyFont="1" applyBorder="1" applyAlignment="1" applyProtection="1">
      <alignment horizontal="center" vertical="center"/>
      <protection hidden="1"/>
    </xf>
    <xf numFmtId="170" fontId="4" fillId="0" borderId="11" xfId="1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7" fillId="0" borderId="0" xfId="0" applyFont="1"/>
    <xf numFmtId="164" fontId="8" fillId="0" borderId="3" xfId="0" applyNumberFormat="1" applyFont="1" applyBorder="1" applyAlignment="1">
      <alignment vertical="center"/>
    </xf>
    <xf numFmtId="164" fontId="8" fillId="0" borderId="30" xfId="0" applyNumberFormat="1" applyFont="1" applyBorder="1" applyAlignment="1">
      <alignment vertical="center"/>
    </xf>
    <xf numFmtId="164" fontId="8" fillId="0" borderId="32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49" fontId="8" fillId="4" borderId="2" xfId="0" applyNumberFormat="1" applyFont="1" applyFill="1" applyBorder="1" applyAlignment="1">
      <alignment vertical="center"/>
    </xf>
    <xf numFmtId="49" fontId="8" fillId="4" borderId="3" xfId="0" applyNumberFormat="1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vertical="center"/>
    </xf>
    <xf numFmtId="49" fontId="8" fillId="7" borderId="3" xfId="0" applyNumberFormat="1" applyFont="1" applyFill="1" applyBorder="1" applyAlignment="1">
      <alignment vertical="center"/>
    </xf>
    <xf numFmtId="49" fontId="8" fillId="3" borderId="30" xfId="0" applyNumberFormat="1" applyFont="1" applyFill="1" applyBorder="1" applyAlignment="1">
      <alignment vertical="center"/>
    </xf>
    <xf numFmtId="49" fontId="8" fillId="7" borderId="30" xfId="0" applyNumberFormat="1" applyFont="1" applyFill="1" applyBorder="1" applyAlignment="1">
      <alignment vertical="center"/>
    </xf>
    <xf numFmtId="49" fontId="8" fillId="4" borderId="32" xfId="0" applyNumberFormat="1" applyFont="1" applyFill="1" applyBorder="1" applyAlignment="1">
      <alignment vertical="center"/>
    </xf>
    <xf numFmtId="49" fontId="8" fillId="3" borderId="32" xfId="0" applyNumberFormat="1" applyFont="1" applyFill="1" applyBorder="1" applyAlignment="1">
      <alignment vertical="center"/>
    </xf>
    <xf numFmtId="171" fontId="8" fillId="7" borderId="35" xfId="0" applyNumberFormat="1" applyFont="1" applyFill="1" applyBorder="1" applyAlignment="1">
      <alignment vertical="center"/>
    </xf>
    <xf numFmtId="49" fontId="8" fillId="7" borderId="32" xfId="0" applyNumberFormat="1" applyFont="1" applyFill="1" applyBorder="1" applyAlignment="1">
      <alignment vertical="center"/>
    </xf>
    <xf numFmtId="49" fontId="8" fillId="6" borderId="3" xfId="0" applyNumberFormat="1" applyFont="1" applyFill="1" applyBorder="1" applyAlignment="1">
      <alignment vertical="center"/>
    </xf>
    <xf numFmtId="49" fontId="8" fillId="6" borderId="30" xfId="0" applyNumberFormat="1" applyFont="1" applyFill="1" applyBorder="1" applyAlignment="1">
      <alignment vertical="center"/>
    </xf>
    <xf numFmtId="49" fontId="8" fillId="6" borderId="32" xfId="0" applyNumberFormat="1" applyFont="1" applyFill="1" applyBorder="1" applyAlignment="1">
      <alignment vertical="center"/>
    </xf>
    <xf numFmtId="49" fontId="8" fillId="6" borderId="35" xfId="0" applyNumberFormat="1" applyFont="1" applyFill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20" xfId="0" applyFont="1" applyBorder="1" applyAlignment="1" applyProtection="1">
      <alignment horizontal="center" vertical="center"/>
      <protection hidden="1"/>
    </xf>
    <xf numFmtId="0" fontId="0" fillId="7" borderId="11" xfId="0" applyFill="1" applyBorder="1" applyAlignment="1" applyProtection="1">
      <alignment vertical="center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165" fontId="0" fillId="7" borderId="11" xfId="0" applyNumberFormat="1" applyFill="1" applyBorder="1" applyAlignment="1" applyProtection="1">
      <alignment horizontal="center" vertical="center"/>
      <protection locked="0"/>
    </xf>
    <xf numFmtId="167" fontId="0" fillId="7" borderId="11" xfId="0" applyNumberFormat="1" applyFill="1" applyBorder="1" applyAlignment="1" applyProtection="1">
      <alignment horizontal="center" vertical="center"/>
      <protection locked="0"/>
    </xf>
    <xf numFmtId="0" fontId="24" fillId="7" borderId="25" xfId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hidden="1"/>
    </xf>
    <xf numFmtId="1" fontId="4" fillId="0" borderId="11" xfId="0" applyNumberFormat="1" applyFont="1" applyBorder="1" applyAlignment="1" applyProtection="1">
      <alignment horizontal="center" vertical="center"/>
      <protection hidden="1"/>
    </xf>
    <xf numFmtId="1" fontId="19" fillId="0" borderId="1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168" fontId="37" fillId="7" borderId="10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37" fillId="7" borderId="8" xfId="0" applyFont="1" applyFill="1" applyBorder="1" applyAlignment="1" applyProtection="1">
      <alignment horizontal="left" vertical="center"/>
      <protection locked="0"/>
    </xf>
    <xf numFmtId="0" fontId="37" fillId="7" borderId="10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>
      <alignment horizontal="center" vertical="center"/>
    </xf>
    <xf numFmtId="0" fontId="8" fillId="7" borderId="0" xfId="0" applyFont="1" applyFill="1" applyAlignment="1" applyProtection="1">
      <alignment horizontal="left" vertical="center"/>
      <protection locked="0"/>
    </xf>
    <xf numFmtId="0" fontId="8" fillId="7" borderId="14" xfId="0" applyFont="1" applyFill="1" applyBorder="1" applyAlignment="1" applyProtection="1">
      <alignment horizontal="left" vertical="center"/>
      <protection locked="0"/>
    </xf>
    <xf numFmtId="168" fontId="8" fillId="7" borderId="0" xfId="0" applyNumberFormat="1" applyFont="1" applyFill="1" applyAlignment="1" applyProtection="1">
      <alignment horizontal="left" vertical="center"/>
      <protection locked="0"/>
    </xf>
    <xf numFmtId="168" fontId="8" fillId="7" borderId="34" xfId="0" applyNumberFormat="1" applyFont="1" applyFill="1" applyBorder="1" applyAlignment="1" applyProtection="1">
      <alignment horizontal="left" vertical="center"/>
      <protection locked="0"/>
    </xf>
    <xf numFmtId="0" fontId="29" fillId="9" borderId="23" xfId="1" applyFont="1" applyFill="1" applyBorder="1" applyAlignment="1" applyProtection="1">
      <alignment horizontal="center" vertical="center"/>
      <protection hidden="1"/>
    </xf>
    <xf numFmtId="0" fontId="29" fillId="9" borderId="1" xfId="1" applyFont="1" applyFill="1" applyBorder="1" applyAlignment="1" applyProtection="1">
      <alignment horizontal="center" vertical="center"/>
      <protection hidden="1"/>
    </xf>
    <xf numFmtId="0" fontId="29" fillId="9" borderId="24" xfId="1" applyFont="1" applyFill="1" applyBorder="1" applyAlignment="1" applyProtection="1">
      <alignment horizontal="center" vertical="center"/>
      <protection hidden="1"/>
    </xf>
    <xf numFmtId="0" fontId="30" fillId="0" borderId="11" xfId="1" applyFont="1" applyBorder="1" applyAlignment="1" applyProtection="1">
      <alignment horizontal="right" vertical="center"/>
      <protection hidden="1"/>
    </xf>
    <xf numFmtId="0" fontId="30" fillId="0" borderId="0" xfId="1" applyFont="1" applyAlignment="1" applyProtection="1">
      <alignment horizontal="right" vertical="center"/>
      <protection hidden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3" fillId="0" borderId="0" xfId="1" applyFont="1" applyAlignment="1" applyProtection="1">
      <alignment horizontal="left"/>
      <protection hidden="1"/>
    </xf>
    <xf numFmtId="0" fontId="26" fillId="9" borderId="23" xfId="1" applyFont="1" applyFill="1" applyBorder="1" applyAlignment="1" applyProtection="1">
      <alignment horizontal="center" vertical="center"/>
      <protection hidden="1"/>
    </xf>
    <xf numFmtId="0" fontId="26" fillId="9" borderId="24" xfId="1" applyFont="1" applyFill="1" applyBorder="1" applyAlignment="1" applyProtection="1">
      <alignment horizontal="center" vertical="center"/>
      <protection hidden="1"/>
    </xf>
    <xf numFmtId="0" fontId="27" fillId="0" borderId="3" xfId="1" applyFont="1" applyBorder="1" applyAlignment="1" applyProtection="1">
      <alignment horizontal="left" vertical="center"/>
      <protection hidden="1"/>
    </xf>
    <xf numFmtId="0" fontId="27" fillId="0" borderId="30" xfId="1" applyFont="1" applyBorder="1" applyAlignment="1" applyProtection="1">
      <alignment horizontal="left" vertical="center"/>
      <protection hidden="1"/>
    </xf>
    <xf numFmtId="0" fontId="27" fillId="0" borderId="16" xfId="1" applyFont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1628467</xdr:colOff>
      <xdr:row>8</xdr:row>
      <xdr:rowOff>7321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E4AE56-009E-C191-8D57-6784D3FF8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8628" cy="2711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</xdr:colOff>
      <xdr:row>0</xdr:row>
      <xdr:rowOff>0</xdr:rowOff>
    </xdr:from>
    <xdr:to>
      <xdr:col>9</xdr:col>
      <xdr:colOff>1629276</xdr:colOff>
      <xdr:row>5</xdr:row>
      <xdr:rowOff>384342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04DCA4-AE80-3232-070B-17883F160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5" y="0"/>
          <a:ext cx="10870197" cy="2088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EFA1D8-57CC-4DD9-843A-4FBF791B3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6265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opLeftCell="A43" zoomScale="55" zoomScaleNormal="55" workbookViewId="0">
      <selection activeCell="D55" sqref="D55:D58"/>
    </sheetView>
  </sheetViews>
  <sheetFormatPr defaultRowHeight="15"/>
  <cols>
    <col min="1" max="8" width="70.7109375" customWidth="1"/>
  </cols>
  <sheetData>
    <row r="1" spans="1:8" ht="28.5" customHeight="1">
      <c r="A1" s="5" t="s">
        <v>30</v>
      </c>
      <c r="B1" s="22">
        <v>45934</v>
      </c>
      <c r="D1" s="22"/>
    </row>
    <row r="2" spans="1:8" ht="39" customHeight="1"/>
    <row r="3" spans="1:8" ht="42.75">
      <c r="A3" s="115" t="s">
        <v>0</v>
      </c>
      <c r="B3" s="116"/>
      <c r="C3" s="116"/>
      <c r="D3" s="116"/>
      <c r="E3" s="116"/>
      <c r="F3" s="116"/>
      <c r="G3" s="116"/>
      <c r="H3" s="116"/>
    </row>
    <row r="4" spans="1:8" ht="37.5" customHeight="1">
      <c r="A4" s="3" t="s">
        <v>94</v>
      </c>
      <c r="B4" s="3" t="s">
        <v>95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64</v>
      </c>
      <c r="H4" s="3" t="s">
        <v>63</v>
      </c>
    </row>
    <row r="5" spans="1:8" ht="21">
      <c r="A5" s="78" t="s">
        <v>96</v>
      </c>
      <c r="B5" s="78" t="s">
        <v>97</v>
      </c>
      <c r="C5" s="78" t="s">
        <v>1</v>
      </c>
      <c r="D5" s="78" t="s">
        <v>2</v>
      </c>
      <c r="E5" s="79" t="s">
        <v>3</v>
      </c>
      <c r="F5" s="79" t="s">
        <v>4</v>
      </c>
      <c r="G5" s="79" t="s">
        <v>5</v>
      </c>
      <c r="H5" s="79" t="s">
        <v>6</v>
      </c>
    </row>
    <row r="6" spans="1:8" ht="21">
      <c r="A6" s="80" t="s">
        <v>129</v>
      </c>
      <c r="B6" s="80" t="s">
        <v>130</v>
      </c>
      <c r="C6" s="78" t="s">
        <v>83</v>
      </c>
      <c r="D6" s="78" t="s">
        <v>84</v>
      </c>
      <c r="E6" s="79" t="s">
        <v>85</v>
      </c>
      <c r="F6" s="79" t="s">
        <v>86</v>
      </c>
      <c r="G6" s="79" t="s">
        <v>87</v>
      </c>
      <c r="H6" s="79" t="s">
        <v>88</v>
      </c>
    </row>
    <row r="7" spans="1:8" ht="21">
      <c r="A7" s="80"/>
      <c r="B7" s="80"/>
      <c r="C7" s="80" t="s">
        <v>131</v>
      </c>
      <c r="D7" s="80" t="s">
        <v>134</v>
      </c>
      <c r="E7" s="79" t="s">
        <v>137</v>
      </c>
      <c r="F7" s="81" t="s">
        <v>140</v>
      </c>
      <c r="G7" s="79" t="s">
        <v>143</v>
      </c>
      <c r="H7" s="79" t="s">
        <v>147</v>
      </c>
    </row>
    <row r="8" spans="1:8" ht="21">
      <c r="C8" s="80" t="s">
        <v>132</v>
      </c>
      <c r="D8" s="80" t="s">
        <v>135</v>
      </c>
      <c r="E8" s="79" t="s">
        <v>138</v>
      </c>
      <c r="F8" s="81" t="s">
        <v>141</v>
      </c>
      <c r="G8" s="79" t="s">
        <v>144</v>
      </c>
      <c r="H8" s="79" t="s">
        <v>148</v>
      </c>
    </row>
    <row r="9" spans="1:8" ht="21">
      <c r="A9" s="4"/>
      <c r="B9" s="4"/>
      <c r="C9" s="82" t="s">
        <v>133</v>
      </c>
      <c r="D9" s="82" t="s">
        <v>136</v>
      </c>
      <c r="E9" s="81" t="s">
        <v>139</v>
      </c>
      <c r="F9" s="83" t="s">
        <v>142</v>
      </c>
      <c r="G9" s="81" t="s">
        <v>145</v>
      </c>
      <c r="H9" s="79" t="s">
        <v>149</v>
      </c>
    </row>
    <row r="10" spans="1:8" ht="21">
      <c r="D10" s="4"/>
      <c r="F10" s="4"/>
      <c r="G10" s="81" t="s">
        <v>146</v>
      </c>
      <c r="H10" s="79" t="s">
        <v>150</v>
      </c>
    </row>
    <row r="11" spans="1:8" ht="21">
      <c r="D11" s="4"/>
      <c r="F11" s="4"/>
      <c r="G11" s="81"/>
      <c r="H11" s="83"/>
    </row>
    <row r="12" spans="1:8" ht="21">
      <c r="D12" s="4"/>
      <c r="F12" s="4"/>
      <c r="G12" s="84"/>
      <c r="H12" s="4"/>
    </row>
    <row r="13" spans="1:8" ht="21">
      <c r="B13" s="4"/>
      <c r="D13" s="4"/>
      <c r="F13" s="4"/>
      <c r="H13" s="4"/>
    </row>
    <row r="14" spans="1:8" ht="21">
      <c r="F14" s="4"/>
      <c r="H14" s="4"/>
    </row>
    <row r="15" spans="1:8" ht="21">
      <c r="F15" s="4"/>
      <c r="H15" s="4"/>
    </row>
    <row r="16" spans="1:8" ht="21">
      <c r="F16" s="4"/>
    </row>
    <row r="17" spans="1:8" ht="21">
      <c r="F17" s="4"/>
    </row>
    <row r="18" spans="1:8" ht="21">
      <c r="F18" s="4"/>
    </row>
    <row r="19" spans="1:8" ht="21">
      <c r="E19" s="4"/>
      <c r="F19" s="4"/>
    </row>
    <row r="20" spans="1:8" ht="37.5" customHeight="1">
      <c r="A20" s="3" t="s">
        <v>66</v>
      </c>
      <c r="B20" s="3" t="s">
        <v>65</v>
      </c>
      <c r="C20" s="3" t="s">
        <v>68</v>
      </c>
      <c r="D20" s="3" t="s">
        <v>67</v>
      </c>
      <c r="E20" s="3" t="s">
        <v>70</v>
      </c>
      <c r="F20" s="3" t="s">
        <v>69</v>
      </c>
      <c r="G20" s="3" t="s">
        <v>71</v>
      </c>
      <c r="H20" s="3" t="s">
        <v>72</v>
      </c>
    </row>
    <row r="21" spans="1:8" ht="21">
      <c r="A21" s="79" t="s">
        <v>7</v>
      </c>
      <c r="B21" s="79" t="s">
        <v>8</v>
      </c>
      <c r="C21" s="79" t="s">
        <v>9</v>
      </c>
      <c r="D21" s="79" t="s">
        <v>10</v>
      </c>
      <c r="E21" s="79"/>
      <c r="F21" s="79"/>
      <c r="G21" s="79" t="s">
        <v>11</v>
      </c>
      <c r="H21" s="79" t="s">
        <v>12</v>
      </c>
    </row>
    <row r="22" spans="1:8" ht="21">
      <c r="A22" s="79" t="s">
        <v>89</v>
      </c>
      <c r="B22" s="79" t="s">
        <v>90</v>
      </c>
      <c r="C22" s="79" t="s">
        <v>91</v>
      </c>
      <c r="D22" s="79" t="s">
        <v>92</v>
      </c>
      <c r="E22" s="79"/>
      <c r="F22" s="79"/>
      <c r="G22" s="79" t="s">
        <v>100</v>
      </c>
      <c r="H22" s="79" t="s">
        <v>101</v>
      </c>
    </row>
    <row r="23" spans="1:8" ht="21">
      <c r="A23" s="79" t="s">
        <v>151</v>
      </c>
      <c r="B23" s="79" t="s">
        <v>155</v>
      </c>
      <c r="C23" s="79" t="s">
        <v>159</v>
      </c>
      <c r="D23" s="79" t="s">
        <v>164</v>
      </c>
      <c r="E23" s="79"/>
      <c r="F23" s="79"/>
      <c r="G23" s="79" t="s">
        <v>169</v>
      </c>
      <c r="H23" s="79" t="s">
        <v>174</v>
      </c>
    </row>
    <row r="24" spans="1:8" ht="21">
      <c r="A24" s="79" t="s">
        <v>152</v>
      </c>
      <c r="B24" s="81" t="s">
        <v>156</v>
      </c>
      <c r="C24" s="79" t="s">
        <v>160</v>
      </c>
      <c r="D24" s="79" t="s">
        <v>165</v>
      </c>
      <c r="E24" s="79"/>
      <c r="F24" s="79"/>
      <c r="G24" s="79" t="s">
        <v>170</v>
      </c>
      <c r="H24" s="79" t="s">
        <v>175</v>
      </c>
    </row>
    <row r="25" spans="1:8" ht="21">
      <c r="A25" s="79" t="s">
        <v>153</v>
      </c>
      <c r="B25" s="81" t="s">
        <v>157</v>
      </c>
      <c r="C25" s="79" t="s">
        <v>161</v>
      </c>
      <c r="D25" s="79" t="s">
        <v>166</v>
      </c>
      <c r="E25" s="79"/>
      <c r="F25" s="79"/>
      <c r="G25" s="79" t="s">
        <v>171</v>
      </c>
      <c r="H25" s="79" t="s">
        <v>176</v>
      </c>
    </row>
    <row r="26" spans="1:8" ht="21">
      <c r="A26" s="79" t="s">
        <v>154</v>
      </c>
      <c r="B26" s="83" t="s">
        <v>158</v>
      </c>
      <c r="C26" s="79" t="s">
        <v>162</v>
      </c>
      <c r="D26" s="79" t="s">
        <v>167</v>
      </c>
      <c r="E26" s="79"/>
      <c r="F26" s="79"/>
      <c r="G26" s="79" t="s">
        <v>172</v>
      </c>
      <c r="H26" s="79" t="s">
        <v>177</v>
      </c>
    </row>
    <row r="27" spans="1:8" ht="21">
      <c r="A27" s="79"/>
      <c r="B27" s="4"/>
      <c r="C27" s="79" t="s">
        <v>163</v>
      </c>
      <c r="D27" s="83" t="s">
        <v>168</v>
      </c>
      <c r="E27" s="81"/>
      <c r="F27" s="79"/>
      <c r="G27" s="79" t="s">
        <v>173</v>
      </c>
      <c r="H27" s="79"/>
    </row>
    <row r="28" spans="1:8" ht="21">
      <c r="A28" s="81"/>
      <c r="C28" s="80"/>
      <c r="D28" s="4"/>
      <c r="E28" s="81"/>
      <c r="F28" s="83"/>
      <c r="G28" s="79"/>
      <c r="H28" s="79"/>
    </row>
    <row r="29" spans="1:8" ht="21">
      <c r="D29" s="4"/>
      <c r="E29" s="84"/>
      <c r="F29" s="4"/>
      <c r="G29" s="81"/>
      <c r="H29" s="4"/>
    </row>
    <row r="30" spans="1:8" ht="21">
      <c r="D30" s="4"/>
      <c r="F30" s="4"/>
      <c r="H30" s="4"/>
    </row>
    <row r="31" spans="1:8" ht="21">
      <c r="B31" s="4"/>
      <c r="D31" s="4"/>
      <c r="F31" s="4"/>
    </row>
    <row r="32" spans="1:8" ht="21">
      <c r="B32" s="4"/>
      <c r="D32" s="4"/>
      <c r="F32" s="4"/>
    </row>
    <row r="33" spans="1:8" ht="21">
      <c r="D33" s="4"/>
      <c r="F33" s="4"/>
    </row>
    <row r="34" spans="1:8" ht="21">
      <c r="D34" s="4"/>
      <c r="F34" s="4"/>
    </row>
    <row r="35" spans="1:8" ht="21">
      <c r="D35" s="4"/>
      <c r="F35" s="4"/>
    </row>
    <row r="36" spans="1:8" ht="21">
      <c r="D36" s="4"/>
      <c r="F36" s="4"/>
    </row>
    <row r="39" spans="1:8" ht="42.75">
      <c r="A39" s="115" t="s">
        <v>13</v>
      </c>
      <c r="B39" s="116"/>
      <c r="C39" s="116"/>
      <c r="D39" s="116"/>
      <c r="E39" s="116"/>
      <c r="F39" s="116"/>
      <c r="G39" s="116"/>
      <c r="H39" s="53"/>
    </row>
    <row r="40" spans="1:8" ht="31.5">
      <c r="A40" s="85" t="s">
        <v>179</v>
      </c>
      <c r="B40" s="85" t="s">
        <v>180</v>
      </c>
      <c r="C40" s="3" t="s">
        <v>105</v>
      </c>
      <c r="D40" s="3" t="s">
        <v>106</v>
      </c>
      <c r="E40" s="3" t="s">
        <v>107</v>
      </c>
      <c r="F40" s="3" t="s">
        <v>108</v>
      </c>
      <c r="G40" s="3" t="s">
        <v>109</v>
      </c>
      <c r="H40" s="3" t="s">
        <v>110</v>
      </c>
    </row>
    <row r="41" spans="1:8" ht="21">
      <c r="A41" s="90" t="s">
        <v>198</v>
      </c>
      <c r="B41" s="91" t="s">
        <v>200</v>
      </c>
      <c r="C41" s="90" t="s">
        <v>14</v>
      </c>
      <c r="D41" s="91" t="s">
        <v>15</v>
      </c>
      <c r="E41" s="92" t="s">
        <v>18</v>
      </c>
      <c r="F41" s="92" t="s">
        <v>19</v>
      </c>
      <c r="G41" s="93" t="s">
        <v>21</v>
      </c>
      <c r="H41" s="93" t="s">
        <v>22</v>
      </c>
    </row>
    <row r="42" spans="1:8" ht="21">
      <c r="A42" s="91" t="s">
        <v>199</v>
      </c>
      <c r="B42" s="91" t="s">
        <v>201</v>
      </c>
      <c r="C42" s="91" t="s">
        <v>181</v>
      </c>
      <c r="D42" s="91" t="s">
        <v>16</v>
      </c>
      <c r="E42" s="94" t="s">
        <v>184</v>
      </c>
      <c r="F42" s="92" t="s">
        <v>20</v>
      </c>
      <c r="G42" s="95" t="s">
        <v>23</v>
      </c>
      <c r="H42" s="95" t="s">
        <v>24</v>
      </c>
    </row>
    <row r="43" spans="1:8" ht="21">
      <c r="C43" s="91" t="s">
        <v>182</v>
      </c>
      <c r="D43" s="96" t="s">
        <v>17</v>
      </c>
      <c r="E43" s="94" t="s">
        <v>185</v>
      </c>
      <c r="F43" s="97" t="s">
        <v>183</v>
      </c>
      <c r="G43" s="98" t="s">
        <v>186</v>
      </c>
      <c r="H43" s="99" t="s">
        <v>187</v>
      </c>
    </row>
    <row r="44" spans="1:8" ht="21">
      <c r="C44" s="86"/>
      <c r="D44" s="88"/>
      <c r="E44" s="87"/>
      <c r="F44" s="86"/>
      <c r="G44" s="86"/>
      <c r="H44" s="86"/>
    </row>
    <row r="45" spans="1:8" ht="21">
      <c r="D45" s="70"/>
      <c r="E45" s="87"/>
      <c r="F45" s="88"/>
      <c r="G45" s="87"/>
      <c r="H45" s="86"/>
    </row>
    <row r="46" spans="1:8" ht="21">
      <c r="D46" s="70"/>
      <c r="F46" s="70"/>
      <c r="G46" s="87"/>
      <c r="H46" s="88"/>
    </row>
    <row r="47" spans="1:8" ht="21">
      <c r="D47" s="70"/>
      <c r="F47" s="70"/>
      <c r="G47" s="87"/>
      <c r="H47" s="70"/>
    </row>
    <row r="48" spans="1:8" ht="21">
      <c r="D48" s="70"/>
      <c r="F48" s="70"/>
      <c r="H48" s="70"/>
    </row>
    <row r="49" spans="1:8" ht="21">
      <c r="D49" s="70"/>
      <c r="F49" s="70"/>
    </row>
    <row r="50" spans="1:8" ht="21">
      <c r="D50" s="70"/>
      <c r="F50" s="70"/>
    </row>
    <row r="51" spans="1:8" ht="21">
      <c r="F51" s="70"/>
    </row>
    <row r="52" spans="1:8" ht="21">
      <c r="F52" s="70"/>
    </row>
    <row r="53" spans="1:8" ht="21">
      <c r="F53" s="70"/>
    </row>
    <row r="55" spans="1:8" ht="31.5">
      <c r="A55" s="3" t="s">
        <v>111</v>
      </c>
      <c r="B55" s="3" t="s">
        <v>112</v>
      </c>
      <c r="C55" s="3" t="s">
        <v>113</v>
      </c>
      <c r="D55" s="3" t="s">
        <v>114</v>
      </c>
      <c r="F55" s="3" t="s">
        <v>104</v>
      </c>
      <c r="G55" s="3"/>
      <c r="H55" s="3"/>
    </row>
    <row r="56" spans="1:8" ht="21">
      <c r="A56" s="100" t="s">
        <v>26</v>
      </c>
      <c r="B56" s="100" t="s">
        <v>27</v>
      </c>
      <c r="C56" s="100" t="s">
        <v>194</v>
      </c>
      <c r="D56" s="100" t="s">
        <v>191</v>
      </c>
      <c r="F56" s="71" t="s">
        <v>178</v>
      </c>
    </row>
    <row r="57" spans="1:8" ht="21">
      <c r="A57" s="100" t="s">
        <v>28</v>
      </c>
      <c r="B57" s="101" t="s">
        <v>189</v>
      </c>
      <c r="C57" s="101" t="s">
        <v>195</v>
      </c>
      <c r="D57" s="101" t="s">
        <v>192</v>
      </c>
      <c r="F57" s="71" t="s">
        <v>116</v>
      </c>
    </row>
    <row r="58" spans="1:8" ht="21">
      <c r="A58" s="102" t="s">
        <v>188</v>
      </c>
      <c r="B58" s="103" t="s">
        <v>190</v>
      </c>
      <c r="C58" s="103" t="s">
        <v>196</v>
      </c>
      <c r="D58" s="103" t="s">
        <v>193</v>
      </c>
      <c r="F58" s="71" t="s">
        <v>117</v>
      </c>
    </row>
    <row r="59" spans="1:8" ht="21">
      <c r="A59" s="86"/>
      <c r="B59" s="87"/>
      <c r="C59" s="86"/>
      <c r="D59" s="86"/>
      <c r="F59" s="71" t="s">
        <v>118</v>
      </c>
    </row>
    <row r="60" spans="1:8" ht="21">
      <c r="A60" s="86"/>
      <c r="B60" s="70"/>
      <c r="C60" s="86"/>
      <c r="D60" s="86"/>
      <c r="F60" s="71" t="s">
        <v>119</v>
      </c>
    </row>
    <row r="61" spans="1:8" ht="21.75" thickBot="1">
      <c r="A61" s="87"/>
      <c r="B61" s="70"/>
      <c r="C61" s="86"/>
      <c r="D61" s="89"/>
      <c r="F61" s="71" t="s">
        <v>120</v>
      </c>
    </row>
    <row r="62" spans="1:8" ht="21">
      <c r="B62" s="70"/>
      <c r="C62" s="86"/>
      <c r="D62" s="70"/>
      <c r="F62" s="71" t="s">
        <v>121</v>
      </c>
    </row>
    <row r="63" spans="1:8" ht="21">
      <c r="B63" s="70"/>
      <c r="F63" s="71" t="s">
        <v>25</v>
      </c>
    </row>
    <row r="64" spans="1:8" ht="21">
      <c r="B64" s="70"/>
      <c r="F64" s="71" t="s">
        <v>29</v>
      </c>
    </row>
    <row r="65" spans="2:6" ht="21">
      <c r="B65" s="70"/>
      <c r="D65" s="71"/>
      <c r="F65" s="71" t="s">
        <v>197</v>
      </c>
    </row>
    <row r="66" spans="2:6" ht="21">
      <c r="B66" s="70"/>
      <c r="D66" s="71"/>
    </row>
    <row r="67" spans="2:6" ht="21">
      <c r="B67" s="70"/>
      <c r="D67" s="71"/>
    </row>
    <row r="68" spans="2:6" ht="21">
      <c r="B68" s="70"/>
    </row>
  </sheetData>
  <mergeCells count="2">
    <mergeCell ref="A39:G39"/>
    <mergeCell ref="A3:H3"/>
  </mergeCells>
  <phoneticPr fontId="3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AH218"/>
  <sheetViews>
    <sheetView topLeftCell="A16" zoomScale="93" zoomScaleNormal="93" workbookViewId="0">
      <selection activeCell="I20" sqref="I20"/>
    </sheetView>
  </sheetViews>
  <sheetFormatPr defaultRowHeight="15"/>
  <cols>
    <col min="1" max="1" width="7.140625" customWidth="1"/>
    <col min="2" max="2" width="45" customWidth="1"/>
    <col min="3" max="3" width="5.5703125" customWidth="1"/>
    <col min="4" max="4" width="18.7109375" customWidth="1"/>
    <col min="5" max="5" width="15.140625" customWidth="1"/>
    <col min="6" max="6" width="15.7109375" customWidth="1"/>
    <col min="7" max="7" width="38.140625" bestFit="1" customWidth="1"/>
    <col min="8" max="8" width="17.85546875" customWidth="1"/>
    <col min="9" max="9" width="14.5703125" customWidth="1"/>
    <col min="10" max="10" width="24.42578125" customWidth="1"/>
    <col min="11" max="11" width="10.42578125" customWidth="1"/>
    <col min="12" max="12" width="15.28515625" customWidth="1"/>
  </cols>
  <sheetData>
    <row r="1" spans="1:12" ht="30.7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9"/>
      <c r="L1" s="19"/>
    </row>
    <row r="2" spans="1:12" ht="34.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23"/>
      <c r="L2" s="23"/>
    </row>
    <row r="3" spans="1:12" ht="23.2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20"/>
      <c r="L3" s="20"/>
    </row>
    <row r="4" spans="1:12" ht="23.2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20"/>
      <c r="L4" s="20"/>
    </row>
    <row r="5" spans="1:12" ht="23.2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20"/>
      <c r="L5" s="20"/>
    </row>
    <row r="6" spans="1:12" ht="23.2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20"/>
      <c r="L6" s="20"/>
    </row>
    <row r="7" spans="1:12" ht="23.25" customHeight="1">
      <c r="A7" s="77"/>
      <c r="B7" s="77"/>
      <c r="C7" s="77"/>
      <c r="D7" s="77"/>
      <c r="E7" s="77"/>
      <c r="F7" s="77"/>
      <c r="G7" s="77"/>
      <c r="H7" s="77"/>
      <c r="I7" s="77"/>
      <c r="J7" s="77"/>
      <c r="K7" s="20"/>
      <c r="L7" s="20"/>
    </row>
    <row r="8" spans="1:12" ht="30.75" thickBot="1">
      <c r="A8" s="6"/>
      <c r="B8" s="6"/>
      <c r="C8" s="7"/>
      <c r="D8" s="6"/>
      <c r="E8" s="8"/>
      <c r="F8" s="27"/>
      <c r="G8" s="27"/>
      <c r="H8" s="27"/>
      <c r="I8" s="9"/>
      <c r="J8" s="10"/>
      <c r="K8" s="24"/>
      <c r="L8" s="25"/>
    </row>
    <row r="9" spans="1:12" ht="16.5" thickBot="1">
      <c r="A9" s="1"/>
      <c r="E9" s="11"/>
      <c r="F9" s="26"/>
      <c r="H9" s="52">
        <f>(COUNTIF(C18:C218,H10))-(H12*3)-(H13*3)</f>
        <v>0</v>
      </c>
      <c r="I9" s="52">
        <f>(COUNTIF(C18:C218,I10))-(I12*3)-(I13*3)</f>
        <v>0</v>
      </c>
      <c r="J9" s="28"/>
    </row>
    <row r="10" spans="1:12" ht="21.75" thickBot="1">
      <c r="A10" s="12"/>
      <c r="B10" s="13" t="s">
        <v>31</v>
      </c>
      <c r="C10" s="14" t="s">
        <v>32</v>
      </c>
      <c r="D10" s="123"/>
      <c r="E10" s="123"/>
      <c r="F10" s="31"/>
      <c r="G10" s="29" t="s">
        <v>33</v>
      </c>
      <c r="H10" s="16" t="s">
        <v>34</v>
      </c>
      <c r="I10" s="16" t="s">
        <v>35</v>
      </c>
      <c r="J10" s="32" t="s">
        <v>36</v>
      </c>
    </row>
    <row r="11" spans="1:12" ht="21.75" thickTop="1">
      <c r="A11" s="12"/>
      <c r="B11" s="13" t="s">
        <v>37</v>
      </c>
      <c r="C11" s="14" t="s">
        <v>32</v>
      </c>
      <c r="D11" s="124"/>
      <c r="E11" s="124"/>
      <c r="F11" s="31"/>
      <c r="G11" s="30" t="s">
        <v>38</v>
      </c>
      <c r="H11" s="111">
        <f>IF(H9&lt;0,0,H9)</f>
        <v>0</v>
      </c>
      <c r="I11" s="111">
        <f>IF(I9&lt;0,0,I9)</f>
        <v>0</v>
      </c>
      <c r="J11" s="33">
        <f>H11+I11</f>
        <v>0</v>
      </c>
    </row>
    <row r="12" spans="1:12" ht="21">
      <c r="A12" s="12"/>
      <c r="B12" s="13" t="s">
        <v>39</v>
      </c>
      <c r="C12" s="14" t="s">
        <v>32</v>
      </c>
      <c r="D12" s="124"/>
      <c r="E12" s="124"/>
      <c r="F12" s="31"/>
      <c r="G12" s="30" t="s">
        <v>41</v>
      </c>
      <c r="H12" s="112">
        <f>SUM(AG19:AG25)</f>
        <v>0</v>
      </c>
      <c r="I12" s="112">
        <f>SUM(AH19:AH25)</f>
        <v>0</v>
      </c>
      <c r="J12" s="50">
        <f>ROUNDDOWN(H12+I12,0)</f>
        <v>0</v>
      </c>
    </row>
    <row r="13" spans="1:12" ht="21.75" thickBot="1">
      <c r="A13" s="12"/>
      <c r="B13" s="13" t="s">
        <v>40</v>
      </c>
      <c r="C13" s="14" t="s">
        <v>32</v>
      </c>
      <c r="D13" s="121"/>
      <c r="E13" s="121"/>
      <c r="F13" s="31"/>
      <c r="G13" s="104" t="s">
        <v>42</v>
      </c>
      <c r="H13" s="113">
        <f>SUM(AG27:AG28)</f>
        <v>0</v>
      </c>
      <c r="I13" s="113">
        <f>SUM(AH27:AH28)</f>
        <v>0</v>
      </c>
      <c r="J13" s="105">
        <f>H13+I13</f>
        <v>0</v>
      </c>
    </row>
    <row r="14" spans="1:12" ht="21">
      <c r="A14" s="12"/>
      <c r="B14" s="17"/>
      <c r="C14" s="122"/>
      <c r="D14" s="122"/>
      <c r="E14" s="122"/>
      <c r="F14" s="15"/>
      <c r="G14" s="2"/>
      <c r="H14" s="114"/>
      <c r="I14" s="114"/>
      <c r="J14" s="18">
        <f>J13+J11+J12</f>
        <v>0</v>
      </c>
    </row>
    <row r="16" spans="1:12" ht="30" customHeight="1">
      <c r="A16" s="120" t="s">
        <v>123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34" ht="45.75" customHeight="1">
      <c r="A17" s="21" t="s">
        <v>43</v>
      </c>
      <c r="B17" s="21" t="s">
        <v>44</v>
      </c>
      <c r="C17" s="21" t="s">
        <v>45</v>
      </c>
      <c r="D17" s="35" t="s">
        <v>74</v>
      </c>
      <c r="E17" s="35" t="s">
        <v>75</v>
      </c>
      <c r="F17" s="35" t="s">
        <v>76</v>
      </c>
      <c r="G17" s="21" t="s">
        <v>46</v>
      </c>
      <c r="H17" s="35" t="s">
        <v>98</v>
      </c>
      <c r="I17" s="21" t="s">
        <v>82</v>
      </c>
      <c r="J17" s="35" t="s">
        <v>80</v>
      </c>
    </row>
    <row r="18" spans="1:34" ht="119.25" customHeight="1">
      <c r="A18" s="64" t="s">
        <v>73</v>
      </c>
      <c r="B18" s="64" t="s">
        <v>93</v>
      </c>
      <c r="C18" s="64" t="s">
        <v>81</v>
      </c>
      <c r="D18" s="64" t="s">
        <v>99</v>
      </c>
      <c r="E18" s="64" t="s">
        <v>77</v>
      </c>
      <c r="F18" s="64" t="s">
        <v>77</v>
      </c>
      <c r="G18" s="64" t="s">
        <v>78</v>
      </c>
      <c r="H18" s="66" t="s">
        <v>203</v>
      </c>
      <c r="I18" s="64" t="s">
        <v>202</v>
      </c>
      <c r="J18" s="64" t="s">
        <v>77</v>
      </c>
    </row>
    <row r="19" spans="1:34" s="17" customFormat="1" ht="16.5" customHeight="1">
      <c r="A19" s="34">
        <v>1</v>
      </c>
      <c r="B19" s="106"/>
      <c r="C19" s="107"/>
      <c r="D19" s="108"/>
      <c r="E19" s="60" t="str">
        <f>IF(ISBLANK(D19)=FALSE,DATEDIF(D19,'TABEL KELAS'!$B$1,"Y"),"-")</f>
        <v>-</v>
      </c>
      <c r="F19" s="60" t="str">
        <f>IF(E19&gt;=60,"-",IF(E19&gt;=18,"SENIOR",IF(E19&gt;=16,"JUNIOR",IF(E19&gt;=14,"KADET",IF(E19&gt;=12,"PEMULA",IF(E19&gt;=10,"PRA PEMULA",IF(E19&gt;=8,"USIA DINI",IF(E19&gt;=6,"PRA USIA DINI","-"))))))))</f>
        <v>-</v>
      </c>
      <c r="G19" s="106"/>
      <c r="H19" s="107"/>
      <c r="I19" s="109"/>
      <c r="J19" s="60" t="str">
        <f>IF(ISBLANK(B19)=FALSE,$D$10,"-")</f>
        <v>-</v>
      </c>
      <c r="M19" s="69"/>
      <c r="AG19" s="68">
        <f>ROUNDDOWN((COUNTIF($G$19:$G$218,"KATA BEREGU USIA DINI PUTRA")/3),0)</f>
        <v>0</v>
      </c>
      <c r="AH19" s="68">
        <f>ROUNDDOWN((COUNTIF($G$19:$G$218,"KATA BEREGU USIA DINI PUTRI")/3),0)</f>
        <v>0</v>
      </c>
    </row>
    <row r="20" spans="1:34" s="17" customFormat="1" ht="16.5" customHeight="1">
      <c r="A20" s="34">
        <v>2</v>
      </c>
      <c r="B20" s="106"/>
      <c r="C20" s="107"/>
      <c r="D20" s="108"/>
      <c r="E20" s="60" t="str">
        <f>IF(ISBLANK(D20)=FALSE,DATEDIF(D20,'TABEL KELAS'!$B$1,"Y"),"-")</f>
        <v>-</v>
      </c>
      <c r="F20" s="60" t="str">
        <f t="shared" ref="F20:F83" si="0">IF(E20&gt;=60,"-",IF(E20&gt;=18,"SENIOR",IF(E20&gt;=16,"JUNIOR",IF(E20&gt;=14,"KADET",IF(E20&gt;=12,"PEMULA",IF(E20&gt;=10,"PRA PEMULA",IF(E20&gt;=8,"USIA DINI",IF(E20&gt;=6,"PRA USIA DINI","-"))))))))</f>
        <v>-</v>
      </c>
      <c r="G20" s="106"/>
      <c r="H20" s="107"/>
      <c r="I20" s="109"/>
      <c r="J20" s="60" t="str">
        <f t="shared" ref="J20:J83" si="1">IF(ISBLANK(B20)=FALSE,$D$10,"-")</f>
        <v>-</v>
      </c>
      <c r="M20" s="69"/>
      <c r="AG20" s="68">
        <f>ROUNDDOWN((COUNTIF($G$19:$G$218,"KATA BEREGU PRA PEMULA PUTRA")/3),0)</f>
        <v>0</v>
      </c>
      <c r="AH20" s="68">
        <f>ROUNDDOWN((COUNTIF($G$19:$G$218,"KATA BEREGU PRA PEMULA PUTRI")/3),0)</f>
        <v>0</v>
      </c>
    </row>
    <row r="21" spans="1:34" s="17" customFormat="1" ht="16.5" customHeight="1">
      <c r="A21" s="34">
        <v>3</v>
      </c>
      <c r="B21" s="106"/>
      <c r="C21" s="107"/>
      <c r="D21" s="108"/>
      <c r="E21" s="60" t="str">
        <f>IF(ISBLANK(D21)=FALSE,DATEDIF(D21,'TABEL KELAS'!$B$1,"Y"),"-")</f>
        <v>-</v>
      </c>
      <c r="F21" s="60" t="str">
        <f t="shared" si="0"/>
        <v>-</v>
      </c>
      <c r="G21" s="106"/>
      <c r="H21" s="107"/>
      <c r="I21" s="109"/>
      <c r="J21" s="60" t="str">
        <f t="shared" si="1"/>
        <v>-</v>
      </c>
      <c r="M21" s="69"/>
      <c r="AG21" s="68">
        <f>ROUNDDOWN((COUNTIF($G$19:$G$218,"KATA BEREGU PEMULA PUTRA")/3),0)</f>
        <v>0</v>
      </c>
      <c r="AH21" s="68">
        <f>ROUNDDOWN((COUNTIF($G$19:$G$218,"KATA BEREGU PEMULA PUTRI")/3),0)</f>
        <v>0</v>
      </c>
    </row>
    <row r="22" spans="1:34" s="17" customFormat="1" ht="16.5" customHeight="1">
      <c r="A22" s="34">
        <v>4</v>
      </c>
      <c r="B22" s="106"/>
      <c r="C22" s="107"/>
      <c r="D22" s="108"/>
      <c r="E22" s="60" t="str">
        <f>IF(ISBLANK(D22)=FALSE,DATEDIF(D22,'TABEL KELAS'!$B$1,"Y"),"-")</f>
        <v>-</v>
      </c>
      <c r="F22" s="60" t="str">
        <f t="shared" si="0"/>
        <v>-</v>
      </c>
      <c r="G22" s="106"/>
      <c r="H22" s="107"/>
      <c r="I22" s="109"/>
      <c r="J22" s="60" t="str">
        <f t="shared" si="1"/>
        <v>-</v>
      </c>
      <c r="M22" s="69"/>
      <c r="AG22" s="68">
        <f>ROUNDDOWN((COUNTIF($G$19:$G$218,"KATA BEREGU KADET PUTRA")/3),0)</f>
        <v>0</v>
      </c>
      <c r="AH22" s="68">
        <f>ROUNDDOWN((COUNTIF($G$19:$G$218,"KATA BEREGU KADET PUTRI")/3),0)</f>
        <v>0</v>
      </c>
    </row>
    <row r="23" spans="1:34" s="17" customFormat="1" ht="16.5" customHeight="1">
      <c r="A23" s="34">
        <v>5</v>
      </c>
      <c r="B23" s="106"/>
      <c r="C23" s="107"/>
      <c r="D23" s="108"/>
      <c r="E23" s="60" t="str">
        <f>IF(ISBLANK(D23)=FALSE,DATEDIF(D23,'TABEL KELAS'!$B$1,"Y"),"-")</f>
        <v>-</v>
      </c>
      <c r="F23" s="60" t="str">
        <f t="shared" si="0"/>
        <v>-</v>
      </c>
      <c r="G23" s="106"/>
      <c r="H23" s="107"/>
      <c r="I23" s="109"/>
      <c r="J23" s="60" t="str">
        <f t="shared" si="1"/>
        <v>-</v>
      </c>
      <c r="M23" s="69"/>
      <c r="AG23" s="68">
        <f>ROUNDDOWN((COUNTIF($G$19:$G$218,"KATA BEREGU JUNIOR PUTRA")/3),0)</f>
        <v>0</v>
      </c>
      <c r="AH23" s="68">
        <f>ROUNDDOWN((COUNTIF($G$19:$G$218,"KATA BEREGU JUNIOR PUTRI")/3),0)</f>
        <v>0</v>
      </c>
    </row>
    <row r="24" spans="1:34" s="17" customFormat="1" ht="16.5" customHeight="1">
      <c r="A24" s="34">
        <v>6</v>
      </c>
      <c r="B24" s="106"/>
      <c r="C24" s="107"/>
      <c r="D24" s="108"/>
      <c r="E24" s="60" t="str">
        <f>IF(ISBLANK(D24)=FALSE,DATEDIF(D24,'TABEL KELAS'!$B$1,"Y"),"-")</f>
        <v>-</v>
      </c>
      <c r="F24" s="60" t="str">
        <f t="shared" si="0"/>
        <v>-</v>
      </c>
      <c r="G24" s="106"/>
      <c r="H24" s="107"/>
      <c r="I24" s="109"/>
      <c r="J24" s="60" t="str">
        <f t="shared" si="1"/>
        <v>-</v>
      </c>
      <c r="M24" s="69"/>
      <c r="AG24" s="68">
        <f>ROUNDDOWN((COUNTIF($G$19:$G$218,"KATA BEREGU UNDER-21 PUTRA")/3),0)</f>
        <v>0</v>
      </c>
      <c r="AH24" s="68">
        <f>ROUNDDOWN((COUNTIF($G$19:$G$218,"KATA BEREGU UNDER-21 PUTRI")/3),0)</f>
        <v>0</v>
      </c>
    </row>
    <row r="25" spans="1:34" s="17" customFormat="1" ht="16.5" customHeight="1">
      <c r="A25" s="34">
        <v>7</v>
      </c>
      <c r="B25" s="106"/>
      <c r="C25" s="107"/>
      <c r="D25" s="108"/>
      <c r="E25" s="60" t="str">
        <f>IF(ISBLANK(D25)=FALSE,DATEDIF(D25,'TABEL KELAS'!$B$1,"Y"),"-")</f>
        <v>-</v>
      </c>
      <c r="F25" s="60" t="str">
        <f t="shared" si="0"/>
        <v>-</v>
      </c>
      <c r="G25" s="106"/>
      <c r="H25" s="107"/>
      <c r="I25" s="109"/>
      <c r="J25" s="60" t="str">
        <f t="shared" si="1"/>
        <v>-</v>
      </c>
      <c r="M25" s="69"/>
      <c r="AG25" s="68">
        <f>ROUNDDOWN((COUNTIF($G$19:$G$218,"KATA BEREGU SENIOR PUTRA")/3),0)</f>
        <v>0</v>
      </c>
      <c r="AH25" s="68">
        <f>ROUNDDOWN((COUNTIF($G$19:$G$218,"KATA BEREGU SENIOR PUTRI")/3),0)</f>
        <v>0</v>
      </c>
    </row>
    <row r="26" spans="1:34" s="17" customFormat="1" ht="16.5" customHeight="1">
      <c r="A26" s="34">
        <v>8</v>
      </c>
      <c r="B26" s="106"/>
      <c r="C26" s="107"/>
      <c r="D26" s="108"/>
      <c r="E26" s="60" t="str">
        <f>IF(ISBLANK(D26)=FALSE,DATEDIF(D26,'TABEL KELAS'!$B$1,"Y"),"-")</f>
        <v>-</v>
      </c>
      <c r="F26" s="60" t="str">
        <f t="shared" si="0"/>
        <v>-</v>
      </c>
      <c r="G26" s="106"/>
      <c r="H26" s="107"/>
      <c r="I26" s="109"/>
      <c r="J26" s="60" t="str">
        <f t="shared" si="1"/>
        <v>-</v>
      </c>
      <c r="M26" s="69"/>
      <c r="AG26" s="69"/>
      <c r="AH26" s="69"/>
    </row>
    <row r="27" spans="1:34" s="17" customFormat="1" ht="16.5" customHeight="1">
      <c r="A27" s="34">
        <v>9</v>
      </c>
      <c r="B27" s="106"/>
      <c r="C27" s="107"/>
      <c r="D27" s="108"/>
      <c r="E27" s="60" t="str">
        <f>IF(ISBLANK(D27)=FALSE,DATEDIF(D27,'TABEL KELAS'!$B$1,"Y"),"-")</f>
        <v>-</v>
      </c>
      <c r="F27" s="60" t="str">
        <f t="shared" si="0"/>
        <v>-</v>
      </c>
      <c r="G27" s="106"/>
      <c r="H27" s="107"/>
      <c r="I27" s="109"/>
      <c r="J27" s="60" t="str">
        <f t="shared" si="1"/>
        <v>-</v>
      </c>
      <c r="M27" s="69"/>
      <c r="AG27" s="68">
        <f>ROUNDDOWN((COUNTIF($G$19:$G$218,"KUMITE BEREGU KADET-JUNIOR PUTRA")/3),0)</f>
        <v>0</v>
      </c>
      <c r="AH27" s="68">
        <f>ROUNDDOWN((COUNTIF($G$19:$G$218,"KUMITE BEREGU KADET-JUNIOR PUTRI")/3),0)</f>
        <v>0</v>
      </c>
    </row>
    <row r="28" spans="1:34" s="17" customFormat="1" ht="16.5" customHeight="1">
      <c r="A28" s="34">
        <v>10</v>
      </c>
      <c r="B28" s="106"/>
      <c r="C28" s="107"/>
      <c r="D28" s="108"/>
      <c r="E28" s="60" t="str">
        <f>IF(ISBLANK(D28)=FALSE,DATEDIF(D28,'TABEL KELAS'!$B$1,"Y"),"-")</f>
        <v>-</v>
      </c>
      <c r="F28" s="60" t="str">
        <f t="shared" si="0"/>
        <v>-</v>
      </c>
      <c r="G28" s="106"/>
      <c r="H28" s="107"/>
      <c r="I28" s="109"/>
      <c r="J28" s="60" t="str">
        <f t="shared" si="1"/>
        <v>-</v>
      </c>
      <c r="M28" s="69"/>
      <c r="AG28" s="68">
        <f>ROUNDDOWN((COUNTIF($G$19:$G$218,"KUMITE BEREGU UNDER-SENIOR PUTRA")/3),0)</f>
        <v>0</v>
      </c>
      <c r="AH28" s="68">
        <f>ROUNDDOWN((COUNTIF($G$19:$G$218,"KUMITE BEREGU UNDER-SENIOR PUTRI")/3),0)</f>
        <v>0</v>
      </c>
    </row>
    <row r="29" spans="1:34" s="17" customFormat="1" ht="16.5" customHeight="1">
      <c r="A29" s="34">
        <v>11</v>
      </c>
      <c r="B29" s="106"/>
      <c r="C29" s="107"/>
      <c r="D29" s="108"/>
      <c r="E29" s="60" t="str">
        <f>IF(ISBLANK(D29)=FALSE,DATEDIF(D29,'TABEL KELAS'!$B$1,"Y"),"-")</f>
        <v>-</v>
      </c>
      <c r="F29" s="60" t="str">
        <f t="shared" si="0"/>
        <v>-</v>
      </c>
      <c r="G29" s="106"/>
      <c r="H29" s="107"/>
      <c r="I29" s="109"/>
      <c r="J29" s="60" t="str">
        <f t="shared" si="1"/>
        <v>-</v>
      </c>
      <c r="K29" s="68"/>
      <c r="L29" s="68"/>
      <c r="M29" s="69"/>
    </row>
    <row r="30" spans="1:34" s="17" customFormat="1" ht="16.5" customHeight="1">
      <c r="A30" s="34">
        <v>12</v>
      </c>
      <c r="B30" s="106"/>
      <c r="C30" s="107"/>
      <c r="D30" s="108"/>
      <c r="E30" s="60" t="str">
        <f>IF(ISBLANK(D30)=FALSE,DATEDIF(D30,'TABEL KELAS'!$B$1,"Y"),"-")</f>
        <v>-</v>
      </c>
      <c r="F30" s="60" t="str">
        <f t="shared" si="0"/>
        <v>-</v>
      </c>
      <c r="G30" s="106"/>
      <c r="H30" s="107"/>
      <c r="I30" s="109"/>
      <c r="J30" s="60" t="str">
        <f t="shared" si="1"/>
        <v>-</v>
      </c>
      <c r="K30" s="68"/>
      <c r="L30" s="68"/>
      <c r="M30" s="69"/>
    </row>
    <row r="31" spans="1:34" s="17" customFormat="1" ht="16.5" customHeight="1">
      <c r="A31" s="34">
        <v>13</v>
      </c>
      <c r="B31" s="106"/>
      <c r="C31" s="107"/>
      <c r="D31" s="108"/>
      <c r="E31" s="60" t="str">
        <f>IF(ISBLANK(D31)=FALSE,DATEDIF(D31,'TABEL KELAS'!$B$1,"Y"),"-")</f>
        <v>-</v>
      </c>
      <c r="F31" s="60" t="str">
        <f t="shared" si="0"/>
        <v>-</v>
      </c>
      <c r="G31" s="106"/>
      <c r="H31" s="107"/>
      <c r="I31" s="109"/>
      <c r="J31" s="60" t="str">
        <f t="shared" si="1"/>
        <v>-</v>
      </c>
      <c r="K31" s="68"/>
      <c r="L31" s="68"/>
      <c r="M31" s="69"/>
    </row>
    <row r="32" spans="1:34" s="17" customFormat="1" ht="16.5" customHeight="1">
      <c r="A32" s="34">
        <v>14</v>
      </c>
      <c r="B32" s="106"/>
      <c r="C32" s="107"/>
      <c r="D32" s="108"/>
      <c r="E32" s="60" t="str">
        <f>IF(ISBLANK(D32)=FALSE,DATEDIF(D32,'TABEL KELAS'!$B$1,"Y"),"-")</f>
        <v>-</v>
      </c>
      <c r="F32" s="60" t="str">
        <f t="shared" si="0"/>
        <v>-</v>
      </c>
      <c r="G32" s="106"/>
      <c r="H32" s="107"/>
      <c r="I32" s="109"/>
      <c r="J32" s="60" t="str">
        <f t="shared" si="1"/>
        <v>-</v>
      </c>
      <c r="K32" s="68"/>
      <c r="L32" s="68"/>
      <c r="M32" s="69"/>
    </row>
    <row r="33" spans="1:12" s="17" customFormat="1" ht="16.5" customHeight="1">
      <c r="A33" s="34">
        <v>15</v>
      </c>
      <c r="B33" s="106"/>
      <c r="C33" s="107"/>
      <c r="D33" s="108"/>
      <c r="E33" s="60" t="str">
        <f>IF(ISBLANK(D33)=FALSE,DATEDIF(D33,'TABEL KELAS'!$B$1,"Y"),"-")</f>
        <v>-</v>
      </c>
      <c r="F33" s="60" t="str">
        <f t="shared" si="0"/>
        <v>-</v>
      </c>
      <c r="G33" s="106"/>
      <c r="H33" s="107"/>
      <c r="I33" s="109"/>
      <c r="J33" s="60" t="str">
        <f t="shared" si="1"/>
        <v>-</v>
      </c>
      <c r="K33" s="67"/>
      <c r="L33" s="67"/>
    </row>
    <row r="34" spans="1:12" s="17" customFormat="1" ht="16.5" customHeight="1">
      <c r="A34" s="34">
        <v>16</v>
      </c>
      <c r="B34" s="106"/>
      <c r="C34" s="107"/>
      <c r="D34" s="108"/>
      <c r="E34" s="60" t="str">
        <f>IF(ISBLANK(D34)=FALSE,DATEDIF(D34,'TABEL KELAS'!$B$1,"Y"),"-")</f>
        <v>-</v>
      </c>
      <c r="F34" s="60" t="str">
        <f t="shared" si="0"/>
        <v>-</v>
      </c>
      <c r="G34" s="106"/>
      <c r="H34" s="107"/>
      <c r="I34" s="109"/>
      <c r="J34" s="60" t="str">
        <f t="shared" si="1"/>
        <v>-</v>
      </c>
    </row>
    <row r="35" spans="1:12" s="17" customFormat="1" ht="16.5" customHeight="1">
      <c r="A35" s="34">
        <v>17</v>
      </c>
      <c r="B35" s="106"/>
      <c r="C35" s="107"/>
      <c r="D35" s="108"/>
      <c r="E35" s="60" t="str">
        <f>IF(ISBLANK(D35)=FALSE,DATEDIF(D35,'TABEL KELAS'!$B$1,"Y"),"-")</f>
        <v>-</v>
      </c>
      <c r="F35" s="60" t="str">
        <f t="shared" si="0"/>
        <v>-</v>
      </c>
      <c r="G35" s="106"/>
      <c r="H35" s="107"/>
      <c r="I35" s="109"/>
      <c r="J35" s="60" t="str">
        <f t="shared" si="1"/>
        <v>-</v>
      </c>
    </row>
    <row r="36" spans="1:12" s="17" customFormat="1" ht="16.5" customHeight="1">
      <c r="A36" s="34">
        <v>18</v>
      </c>
      <c r="B36" s="106"/>
      <c r="C36" s="107"/>
      <c r="D36" s="108"/>
      <c r="E36" s="60" t="str">
        <f>IF(ISBLANK(D36)=FALSE,DATEDIF(D36,'TABEL KELAS'!$B$1,"Y"),"-")</f>
        <v>-</v>
      </c>
      <c r="F36" s="60" t="str">
        <f t="shared" si="0"/>
        <v>-</v>
      </c>
      <c r="G36" s="106"/>
      <c r="H36" s="107"/>
      <c r="I36" s="109"/>
      <c r="J36" s="60" t="str">
        <f t="shared" si="1"/>
        <v>-</v>
      </c>
    </row>
    <row r="37" spans="1:12" s="17" customFormat="1" ht="16.5" customHeight="1">
      <c r="A37" s="34">
        <v>19</v>
      </c>
      <c r="B37" s="106"/>
      <c r="C37" s="107"/>
      <c r="D37" s="108"/>
      <c r="E37" s="60" t="str">
        <f>IF(ISBLANK(D37)=FALSE,DATEDIF(D37,'TABEL KELAS'!$B$1,"Y"),"-")</f>
        <v>-</v>
      </c>
      <c r="F37" s="60" t="str">
        <f t="shared" si="0"/>
        <v>-</v>
      </c>
      <c r="G37" s="106"/>
      <c r="H37" s="107"/>
      <c r="I37" s="109"/>
      <c r="J37" s="60" t="str">
        <f t="shared" si="1"/>
        <v>-</v>
      </c>
    </row>
    <row r="38" spans="1:12" s="17" customFormat="1" ht="16.5" customHeight="1">
      <c r="A38" s="34">
        <v>20</v>
      </c>
      <c r="B38" s="106"/>
      <c r="C38" s="107"/>
      <c r="D38" s="108"/>
      <c r="E38" s="60" t="str">
        <f>IF(ISBLANK(D38)=FALSE,DATEDIF(D38,'TABEL KELAS'!$B$1,"Y"),"-")</f>
        <v>-</v>
      </c>
      <c r="F38" s="60" t="str">
        <f t="shared" si="0"/>
        <v>-</v>
      </c>
      <c r="G38" s="106"/>
      <c r="H38" s="107"/>
      <c r="I38" s="109"/>
      <c r="J38" s="60" t="str">
        <f t="shared" si="1"/>
        <v>-</v>
      </c>
    </row>
    <row r="39" spans="1:12" s="17" customFormat="1" ht="16.5" customHeight="1">
      <c r="A39" s="34">
        <v>21</v>
      </c>
      <c r="B39" s="106"/>
      <c r="C39" s="107"/>
      <c r="D39" s="108"/>
      <c r="E39" s="60" t="str">
        <f>IF(ISBLANK(D39)=FALSE,DATEDIF(D39,'TABEL KELAS'!$B$1,"Y"),"-")</f>
        <v>-</v>
      </c>
      <c r="F39" s="60" t="str">
        <f t="shared" si="0"/>
        <v>-</v>
      </c>
      <c r="G39" s="106"/>
      <c r="H39" s="107"/>
      <c r="I39" s="109"/>
      <c r="J39" s="60" t="str">
        <f t="shared" si="1"/>
        <v>-</v>
      </c>
    </row>
    <row r="40" spans="1:12" s="17" customFormat="1" ht="16.5" customHeight="1">
      <c r="A40" s="34">
        <v>22</v>
      </c>
      <c r="B40" s="106"/>
      <c r="C40" s="107"/>
      <c r="D40" s="108"/>
      <c r="E40" s="60" t="str">
        <f>IF(ISBLANK(D40)=FALSE,DATEDIF(D40,'TABEL KELAS'!$B$1,"Y"),"-")</f>
        <v>-</v>
      </c>
      <c r="F40" s="60" t="str">
        <f t="shared" si="0"/>
        <v>-</v>
      </c>
      <c r="G40" s="106"/>
      <c r="H40" s="107"/>
      <c r="I40" s="109"/>
      <c r="J40" s="60" t="str">
        <f t="shared" si="1"/>
        <v>-</v>
      </c>
    </row>
    <row r="41" spans="1:12" s="17" customFormat="1" ht="16.5" customHeight="1">
      <c r="A41" s="34">
        <v>23</v>
      </c>
      <c r="B41" s="106"/>
      <c r="C41" s="107"/>
      <c r="D41" s="108"/>
      <c r="E41" s="60" t="str">
        <f>IF(ISBLANK(D41)=FALSE,DATEDIF(D41,'TABEL KELAS'!$B$1,"Y"),"-")</f>
        <v>-</v>
      </c>
      <c r="F41" s="60" t="str">
        <f t="shared" si="0"/>
        <v>-</v>
      </c>
      <c r="G41" s="106"/>
      <c r="H41" s="107"/>
      <c r="I41" s="109"/>
      <c r="J41" s="60" t="str">
        <f t="shared" si="1"/>
        <v>-</v>
      </c>
    </row>
    <row r="42" spans="1:12" s="17" customFormat="1" ht="16.5" customHeight="1">
      <c r="A42" s="34">
        <v>24</v>
      </c>
      <c r="B42" s="106"/>
      <c r="C42" s="107"/>
      <c r="D42" s="108"/>
      <c r="E42" s="60" t="str">
        <f>IF(ISBLANK(D42)=FALSE,DATEDIF(D42,'TABEL KELAS'!$B$1,"Y"),"-")</f>
        <v>-</v>
      </c>
      <c r="F42" s="60" t="str">
        <f t="shared" si="0"/>
        <v>-</v>
      </c>
      <c r="G42" s="106"/>
      <c r="H42" s="107"/>
      <c r="I42" s="109"/>
      <c r="J42" s="60" t="str">
        <f t="shared" si="1"/>
        <v>-</v>
      </c>
    </row>
    <row r="43" spans="1:12" s="17" customFormat="1" ht="16.5" customHeight="1">
      <c r="A43" s="34">
        <v>25</v>
      </c>
      <c r="B43" s="106"/>
      <c r="C43" s="107"/>
      <c r="D43" s="108"/>
      <c r="E43" s="60" t="str">
        <f>IF(ISBLANK(D43)=FALSE,DATEDIF(D43,'TABEL KELAS'!$B$1,"Y"),"-")</f>
        <v>-</v>
      </c>
      <c r="F43" s="60" t="str">
        <f t="shared" si="0"/>
        <v>-</v>
      </c>
      <c r="G43" s="106"/>
      <c r="H43" s="107"/>
      <c r="I43" s="109"/>
      <c r="J43" s="60" t="str">
        <f t="shared" si="1"/>
        <v>-</v>
      </c>
    </row>
    <row r="44" spans="1:12" s="17" customFormat="1" ht="16.5" customHeight="1">
      <c r="A44" s="34">
        <v>26</v>
      </c>
      <c r="B44" s="106"/>
      <c r="C44" s="107"/>
      <c r="D44" s="108"/>
      <c r="E44" s="60" t="str">
        <f>IF(ISBLANK(D44)=FALSE,DATEDIF(D44,'TABEL KELAS'!$B$1,"Y"),"-")</f>
        <v>-</v>
      </c>
      <c r="F44" s="60" t="str">
        <f t="shared" si="0"/>
        <v>-</v>
      </c>
      <c r="G44" s="106"/>
      <c r="H44" s="107"/>
      <c r="I44" s="109"/>
      <c r="J44" s="60" t="str">
        <f t="shared" si="1"/>
        <v>-</v>
      </c>
    </row>
    <row r="45" spans="1:12" s="17" customFormat="1" ht="16.5" customHeight="1">
      <c r="A45" s="34">
        <v>27</v>
      </c>
      <c r="B45" s="106"/>
      <c r="C45" s="107"/>
      <c r="D45" s="108"/>
      <c r="E45" s="60" t="str">
        <f>IF(ISBLANK(D45)=FALSE,DATEDIF(D45,'TABEL KELAS'!$B$1,"Y"),"-")</f>
        <v>-</v>
      </c>
      <c r="F45" s="60" t="str">
        <f t="shared" si="0"/>
        <v>-</v>
      </c>
      <c r="G45" s="106"/>
      <c r="H45" s="107"/>
      <c r="I45" s="109"/>
      <c r="J45" s="60" t="str">
        <f t="shared" si="1"/>
        <v>-</v>
      </c>
    </row>
    <row r="46" spans="1:12" s="17" customFormat="1" ht="16.5" customHeight="1">
      <c r="A46" s="34">
        <v>28</v>
      </c>
      <c r="B46" s="106"/>
      <c r="C46" s="107"/>
      <c r="D46" s="108"/>
      <c r="E46" s="60" t="str">
        <f>IF(ISBLANK(D46)=FALSE,DATEDIF(D46,'TABEL KELAS'!$B$1,"Y"),"-")</f>
        <v>-</v>
      </c>
      <c r="F46" s="60" t="str">
        <f t="shared" si="0"/>
        <v>-</v>
      </c>
      <c r="G46" s="106"/>
      <c r="H46" s="107"/>
      <c r="I46" s="109"/>
      <c r="J46" s="60" t="str">
        <f t="shared" si="1"/>
        <v>-</v>
      </c>
    </row>
    <row r="47" spans="1:12" s="17" customFormat="1" ht="16.5" customHeight="1">
      <c r="A47" s="34">
        <v>29</v>
      </c>
      <c r="B47" s="106"/>
      <c r="C47" s="107"/>
      <c r="D47" s="108"/>
      <c r="E47" s="60" t="str">
        <f>IF(ISBLANK(D47)=FALSE,DATEDIF(D47,'TABEL KELAS'!$B$1,"Y"),"-")</f>
        <v>-</v>
      </c>
      <c r="F47" s="60" t="str">
        <f t="shared" si="0"/>
        <v>-</v>
      </c>
      <c r="G47" s="106"/>
      <c r="H47" s="107"/>
      <c r="I47" s="109"/>
      <c r="J47" s="60" t="str">
        <f t="shared" si="1"/>
        <v>-</v>
      </c>
    </row>
    <row r="48" spans="1:12" s="17" customFormat="1" ht="16.5" customHeight="1">
      <c r="A48" s="34">
        <v>30</v>
      </c>
      <c r="B48" s="106"/>
      <c r="C48" s="107"/>
      <c r="D48" s="108"/>
      <c r="E48" s="60" t="str">
        <f>IF(ISBLANK(D48)=FALSE,DATEDIF(D48,'TABEL KELAS'!$B$1,"Y"),"-")</f>
        <v>-</v>
      </c>
      <c r="F48" s="60" t="str">
        <f t="shared" si="0"/>
        <v>-</v>
      </c>
      <c r="G48" s="106"/>
      <c r="H48" s="107"/>
      <c r="I48" s="109"/>
      <c r="J48" s="60" t="str">
        <f t="shared" si="1"/>
        <v>-</v>
      </c>
    </row>
    <row r="49" spans="1:10" s="17" customFormat="1" ht="16.5" customHeight="1">
      <c r="A49" s="34">
        <v>31</v>
      </c>
      <c r="B49" s="106"/>
      <c r="C49" s="107"/>
      <c r="D49" s="108"/>
      <c r="E49" s="60" t="str">
        <f>IF(ISBLANK(D49)=FALSE,DATEDIF(D49,'TABEL KELAS'!$B$1,"Y"),"-")</f>
        <v>-</v>
      </c>
      <c r="F49" s="60" t="str">
        <f t="shared" si="0"/>
        <v>-</v>
      </c>
      <c r="G49" s="106"/>
      <c r="H49" s="107"/>
      <c r="I49" s="109"/>
      <c r="J49" s="60" t="str">
        <f t="shared" si="1"/>
        <v>-</v>
      </c>
    </row>
    <row r="50" spans="1:10" s="17" customFormat="1" ht="16.5" customHeight="1">
      <c r="A50" s="34">
        <v>32</v>
      </c>
      <c r="B50" s="106"/>
      <c r="C50" s="107"/>
      <c r="D50" s="108"/>
      <c r="E50" s="60" t="str">
        <f>IF(ISBLANK(D50)=FALSE,DATEDIF(D50,'TABEL KELAS'!$B$1,"Y"),"-")</f>
        <v>-</v>
      </c>
      <c r="F50" s="60" t="str">
        <f t="shared" si="0"/>
        <v>-</v>
      </c>
      <c r="G50" s="106"/>
      <c r="H50" s="107"/>
      <c r="I50" s="109"/>
      <c r="J50" s="60" t="str">
        <f t="shared" si="1"/>
        <v>-</v>
      </c>
    </row>
    <row r="51" spans="1:10" s="17" customFormat="1" ht="16.5" customHeight="1">
      <c r="A51" s="34">
        <v>33</v>
      </c>
      <c r="B51" s="106"/>
      <c r="C51" s="107"/>
      <c r="D51" s="108"/>
      <c r="E51" s="60" t="str">
        <f>IF(ISBLANK(D51)=FALSE,DATEDIF(D51,'TABEL KELAS'!$B$1,"Y"),"-")</f>
        <v>-</v>
      </c>
      <c r="F51" s="60" t="str">
        <f t="shared" si="0"/>
        <v>-</v>
      </c>
      <c r="G51" s="106"/>
      <c r="H51" s="107"/>
      <c r="I51" s="109"/>
      <c r="J51" s="60" t="str">
        <f t="shared" si="1"/>
        <v>-</v>
      </c>
    </row>
    <row r="52" spans="1:10" s="17" customFormat="1" ht="16.5" customHeight="1">
      <c r="A52" s="34">
        <v>34</v>
      </c>
      <c r="B52" s="106"/>
      <c r="C52" s="107"/>
      <c r="D52" s="108"/>
      <c r="E52" s="60" t="str">
        <f>IF(ISBLANK(D52)=FALSE,DATEDIF(D52,'TABEL KELAS'!$B$1,"Y"),"-")</f>
        <v>-</v>
      </c>
      <c r="F52" s="60" t="str">
        <f t="shared" si="0"/>
        <v>-</v>
      </c>
      <c r="G52" s="106"/>
      <c r="H52" s="107"/>
      <c r="I52" s="109"/>
      <c r="J52" s="60" t="str">
        <f t="shared" si="1"/>
        <v>-</v>
      </c>
    </row>
    <row r="53" spans="1:10" s="17" customFormat="1" ht="16.5" customHeight="1">
      <c r="A53" s="34">
        <v>35</v>
      </c>
      <c r="B53" s="106"/>
      <c r="C53" s="107"/>
      <c r="D53" s="108"/>
      <c r="E53" s="60" t="str">
        <f>IF(ISBLANK(D53)=FALSE,DATEDIF(D53,'TABEL KELAS'!$B$1,"Y"),"-")</f>
        <v>-</v>
      </c>
      <c r="F53" s="60" t="str">
        <f t="shared" si="0"/>
        <v>-</v>
      </c>
      <c r="G53" s="106"/>
      <c r="H53" s="107"/>
      <c r="I53" s="109"/>
      <c r="J53" s="60" t="str">
        <f t="shared" si="1"/>
        <v>-</v>
      </c>
    </row>
    <row r="54" spans="1:10" s="17" customFormat="1" ht="16.5" customHeight="1">
      <c r="A54" s="34">
        <v>36</v>
      </c>
      <c r="B54" s="106"/>
      <c r="C54" s="107"/>
      <c r="D54" s="108"/>
      <c r="E54" s="60" t="str">
        <f>IF(ISBLANK(D54)=FALSE,DATEDIF(D54,'TABEL KELAS'!$B$1,"Y"),"-")</f>
        <v>-</v>
      </c>
      <c r="F54" s="60" t="str">
        <f t="shared" si="0"/>
        <v>-</v>
      </c>
      <c r="G54" s="106"/>
      <c r="H54" s="107"/>
      <c r="I54" s="109"/>
      <c r="J54" s="60" t="str">
        <f t="shared" si="1"/>
        <v>-</v>
      </c>
    </row>
    <row r="55" spans="1:10" s="17" customFormat="1" ht="16.5" customHeight="1">
      <c r="A55" s="34">
        <v>37</v>
      </c>
      <c r="B55" s="106"/>
      <c r="C55" s="107"/>
      <c r="D55" s="108"/>
      <c r="E55" s="60" t="str">
        <f>IF(ISBLANK(D55)=FALSE,DATEDIF(D55,'TABEL KELAS'!$B$1,"Y"),"-")</f>
        <v>-</v>
      </c>
      <c r="F55" s="60" t="str">
        <f t="shared" si="0"/>
        <v>-</v>
      </c>
      <c r="G55" s="106"/>
      <c r="H55" s="107"/>
      <c r="I55" s="109"/>
      <c r="J55" s="60" t="str">
        <f t="shared" si="1"/>
        <v>-</v>
      </c>
    </row>
    <row r="56" spans="1:10" s="17" customFormat="1" ht="16.5" customHeight="1">
      <c r="A56" s="34">
        <v>38</v>
      </c>
      <c r="B56" s="106"/>
      <c r="C56" s="107"/>
      <c r="D56" s="108"/>
      <c r="E56" s="60" t="str">
        <f>IF(ISBLANK(D56)=FALSE,DATEDIF(D56,'TABEL KELAS'!$B$1,"Y"),"-")</f>
        <v>-</v>
      </c>
      <c r="F56" s="60" t="str">
        <f t="shared" si="0"/>
        <v>-</v>
      </c>
      <c r="G56" s="106"/>
      <c r="H56" s="107"/>
      <c r="I56" s="109"/>
      <c r="J56" s="60" t="str">
        <f t="shared" si="1"/>
        <v>-</v>
      </c>
    </row>
    <row r="57" spans="1:10" s="17" customFormat="1" ht="16.5" customHeight="1">
      <c r="A57" s="34">
        <v>39</v>
      </c>
      <c r="B57" s="106"/>
      <c r="C57" s="107"/>
      <c r="D57" s="108"/>
      <c r="E57" s="60" t="str">
        <f>IF(ISBLANK(D57)=FALSE,DATEDIF(D57,'TABEL KELAS'!$B$1,"Y"),"-")</f>
        <v>-</v>
      </c>
      <c r="F57" s="60" t="str">
        <f t="shared" si="0"/>
        <v>-</v>
      </c>
      <c r="G57" s="106"/>
      <c r="H57" s="107"/>
      <c r="I57" s="109"/>
      <c r="J57" s="60" t="str">
        <f t="shared" si="1"/>
        <v>-</v>
      </c>
    </row>
    <row r="58" spans="1:10" s="17" customFormat="1" ht="16.5" customHeight="1">
      <c r="A58" s="34">
        <v>40</v>
      </c>
      <c r="B58" s="106"/>
      <c r="C58" s="107"/>
      <c r="D58" s="108"/>
      <c r="E58" s="60" t="str">
        <f>IF(ISBLANK(D58)=FALSE,DATEDIF(D58,'TABEL KELAS'!$B$1,"Y"),"-")</f>
        <v>-</v>
      </c>
      <c r="F58" s="60" t="str">
        <f t="shared" si="0"/>
        <v>-</v>
      </c>
      <c r="G58" s="106"/>
      <c r="H58" s="107"/>
      <c r="I58" s="109"/>
      <c r="J58" s="60" t="str">
        <f t="shared" si="1"/>
        <v>-</v>
      </c>
    </row>
    <row r="59" spans="1:10" s="17" customFormat="1" ht="16.5" customHeight="1">
      <c r="A59" s="34">
        <v>41</v>
      </c>
      <c r="B59" s="106"/>
      <c r="C59" s="107"/>
      <c r="D59" s="108"/>
      <c r="E59" s="60" t="str">
        <f>IF(ISBLANK(D59)=FALSE,DATEDIF(D59,'TABEL KELAS'!$B$1,"Y"),"-")</f>
        <v>-</v>
      </c>
      <c r="F59" s="60" t="str">
        <f t="shared" si="0"/>
        <v>-</v>
      </c>
      <c r="G59" s="106"/>
      <c r="H59" s="107"/>
      <c r="I59" s="109"/>
      <c r="J59" s="60" t="str">
        <f t="shared" si="1"/>
        <v>-</v>
      </c>
    </row>
    <row r="60" spans="1:10" s="17" customFormat="1" ht="16.5" customHeight="1">
      <c r="A60" s="34">
        <v>42</v>
      </c>
      <c r="B60" s="106"/>
      <c r="C60" s="107"/>
      <c r="D60" s="108"/>
      <c r="E60" s="60" t="str">
        <f>IF(ISBLANK(D60)=FALSE,DATEDIF(D60,'TABEL KELAS'!$B$1,"Y"),"-")</f>
        <v>-</v>
      </c>
      <c r="F60" s="60" t="str">
        <f t="shared" si="0"/>
        <v>-</v>
      </c>
      <c r="G60" s="106"/>
      <c r="H60" s="107"/>
      <c r="I60" s="109"/>
      <c r="J60" s="60" t="str">
        <f t="shared" si="1"/>
        <v>-</v>
      </c>
    </row>
    <row r="61" spans="1:10" s="17" customFormat="1" ht="16.5" customHeight="1">
      <c r="A61" s="34">
        <v>43</v>
      </c>
      <c r="B61" s="106"/>
      <c r="C61" s="107"/>
      <c r="D61" s="108"/>
      <c r="E61" s="60" t="str">
        <f>IF(ISBLANK(D61)=FALSE,DATEDIF(D61,'TABEL KELAS'!$B$1,"Y"),"-")</f>
        <v>-</v>
      </c>
      <c r="F61" s="60" t="str">
        <f t="shared" si="0"/>
        <v>-</v>
      </c>
      <c r="G61" s="106"/>
      <c r="H61" s="107"/>
      <c r="I61" s="109"/>
      <c r="J61" s="60" t="str">
        <f t="shared" si="1"/>
        <v>-</v>
      </c>
    </row>
    <row r="62" spans="1:10" s="17" customFormat="1" ht="16.5" customHeight="1">
      <c r="A62" s="34">
        <v>44</v>
      </c>
      <c r="B62" s="106"/>
      <c r="C62" s="107"/>
      <c r="D62" s="108"/>
      <c r="E62" s="60" t="str">
        <f>IF(ISBLANK(D62)=FALSE,DATEDIF(D62,'TABEL KELAS'!$B$1,"Y"),"-")</f>
        <v>-</v>
      </c>
      <c r="F62" s="60" t="str">
        <f t="shared" si="0"/>
        <v>-</v>
      </c>
      <c r="G62" s="106"/>
      <c r="H62" s="107"/>
      <c r="I62" s="109"/>
      <c r="J62" s="60" t="str">
        <f t="shared" si="1"/>
        <v>-</v>
      </c>
    </row>
    <row r="63" spans="1:10" s="17" customFormat="1" ht="16.5" customHeight="1">
      <c r="A63" s="34">
        <v>45</v>
      </c>
      <c r="B63" s="106"/>
      <c r="C63" s="107"/>
      <c r="D63" s="108"/>
      <c r="E63" s="60" t="str">
        <f>IF(ISBLANK(D63)=FALSE,DATEDIF(D63,'TABEL KELAS'!$B$1,"Y"),"-")</f>
        <v>-</v>
      </c>
      <c r="F63" s="60" t="str">
        <f t="shared" si="0"/>
        <v>-</v>
      </c>
      <c r="G63" s="106"/>
      <c r="H63" s="107"/>
      <c r="I63" s="109"/>
      <c r="J63" s="60" t="str">
        <f t="shared" si="1"/>
        <v>-</v>
      </c>
    </row>
    <row r="64" spans="1:10" s="17" customFormat="1" ht="16.5" customHeight="1">
      <c r="A64" s="34">
        <v>46</v>
      </c>
      <c r="B64" s="106"/>
      <c r="C64" s="107"/>
      <c r="D64" s="108"/>
      <c r="E64" s="60" t="str">
        <f>IF(ISBLANK(D64)=FALSE,DATEDIF(D64,'TABEL KELAS'!$B$1,"Y"),"-")</f>
        <v>-</v>
      </c>
      <c r="F64" s="60" t="str">
        <f t="shared" si="0"/>
        <v>-</v>
      </c>
      <c r="G64" s="106"/>
      <c r="H64" s="107"/>
      <c r="I64" s="109"/>
      <c r="J64" s="60" t="str">
        <f t="shared" si="1"/>
        <v>-</v>
      </c>
    </row>
    <row r="65" spans="1:10" s="17" customFormat="1" ht="16.5" customHeight="1">
      <c r="A65" s="34">
        <v>47</v>
      </c>
      <c r="B65" s="106"/>
      <c r="C65" s="107"/>
      <c r="D65" s="108"/>
      <c r="E65" s="60" t="str">
        <f>IF(ISBLANK(D65)=FALSE,DATEDIF(D65,'TABEL KELAS'!$B$1,"Y"),"-")</f>
        <v>-</v>
      </c>
      <c r="F65" s="60" t="str">
        <f t="shared" si="0"/>
        <v>-</v>
      </c>
      <c r="G65" s="106"/>
      <c r="H65" s="107"/>
      <c r="I65" s="109"/>
      <c r="J65" s="60" t="str">
        <f t="shared" si="1"/>
        <v>-</v>
      </c>
    </row>
    <row r="66" spans="1:10" s="17" customFormat="1" ht="16.5" customHeight="1">
      <c r="A66" s="34">
        <v>48</v>
      </c>
      <c r="B66" s="106"/>
      <c r="C66" s="107"/>
      <c r="D66" s="108"/>
      <c r="E66" s="60" t="str">
        <f>IF(ISBLANK(D66)=FALSE,DATEDIF(D66,'TABEL KELAS'!$B$1,"Y"),"-")</f>
        <v>-</v>
      </c>
      <c r="F66" s="60" t="str">
        <f t="shared" si="0"/>
        <v>-</v>
      </c>
      <c r="G66" s="106"/>
      <c r="H66" s="107"/>
      <c r="I66" s="109"/>
      <c r="J66" s="60" t="str">
        <f t="shared" si="1"/>
        <v>-</v>
      </c>
    </row>
    <row r="67" spans="1:10" s="17" customFormat="1" ht="16.5" customHeight="1">
      <c r="A67" s="34">
        <v>49</v>
      </c>
      <c r="B67" s="106"/>
      <c r="C67" s="107"/>
      <c r="D67" s="108"/>
      <c r="E67" s="60" t="str">
        <f>IF(ISBLANK(D67)=FALSE,DATEDIF(D67,'TABEL KELAS'!$B$1,"Y"),"-")</f>
        <v>-</v>
      </c>
      <c r="F67" s="60" t="str">
        <f t="shared" si="0"/>
        <v>-</v>
      </c>
      <c r="G67" s="106"/>
      <c r="H67" s="107"/>
      <c r="I67" s="109"/>
      <c r="J67" s="60" t="str">
        <f t="shared" si="1"/>
        <v>-</v>
      </c>
    </row>
    <row r="68" spans="1:10" s="17" customFormat="1" ht="16.5" customHeight="1">
      <c r="A68" s="34">
        <v>50</v>
      </c>
      <c r="B68" s="106"/>
      <c r="C68" s="107"/>
      <c r="D68" s="108"/>
      <c r="E68" s="60" t="str">
        <f>IF(ISBLANK(D68)=FALSE,DATEDIF(D68,'TABEL KELAS'!$B$1,"Y"),"-")</f>
        <v>-</v>
      </c>
      <c r="F68" s="60" t="str">
        <f t="shared" si="0"/>
        <v>-</v>
      </c>
      <c r="G68" s="106"/>
      <c r="H68" s="107"/>
      <c r="I68" s="109"/>
      <c r="J68" s="60" t="str">
        <f t="shared" si="1"/>
        <v>-</v>
      </c>
    </row>
    <row r="69" spans="1:10" s="17" customFormat="1" ht="16.5" customHeight="1">
      <c r="A69" s="34">
        <v>51</v>
      </c>
      <c r="B69" s="106"/>
      <c r="C69" s="107"/>
      <c r="D69" s="108"/>
      <c r="E69" s="60" t="str">
        <f>IF(ISBLANK(D69)=FALSE,DATEDIF(D69,'TABEL KELAS'!$B$1,"Y"),"-")</f>
        <v>-</v>
      </c>
      <c r="F69" s="60" t="str">
        <f t="shared" si="0"/>
        <v>-</v>
      </c>
      <c r="G69" s="106"/>
      <c r="H69" s="107"/>
      <c r="I69" s="109"/>
      <c r="J69" s="60" t="str">
        <f t="shared" si="1"/>
        <v>-</v>
      </c>
    </row>
    <row r="70" spans="1:10" s="17" customFormat="1" ht="16.5" customHeight="1">
      <c r="A70" s="34">
        <v>52</v>
      </c>
      <c r="B70" s="106"/>
      <c r="C70" s="107"/>
      <c r="D70" s="108"/>
      <c r="E70" s="60" t="str">
        <f>IF(ISBLANK(D70)=FALSE,DATEDIF(D70,'TABEL KELAS'!$B$1,"Y"),"-")</f>
        <v>-</v>
      </c>
      <c r="F70" s="60" t="str">
        <f t="shared" si="0"/>
        <v>-</v>
      </c>
      <c r="G70" s="106"/>
      <c r="H70" s="107"/>
      <c r="I70" s="109"/>
      <c r="J70" s="60" t="str">
        <f t="shared" si="1"/>
        <v>-</v>
      </c>
    </row>
    <row r="71" spans="1:10" s="17" customFormat="1" ht="16.5" customHeight="1">
      <c r="A71" s="34">
        <v>53</v>
      </c>
      <c r="B71" s="106"/>
      <c r="C71" s="107"/>
      <c r="D71" s="108"/>
      <c r="E71" s="60" t="str">
        <f>IF(ISBLANK(D71)=FALSE,DATEDIF(D71,'TABEL KELAS'!$B$1,"Y"),"-")</f>
        <v>-</v>
      </c>
      <c r="F71" s="60" t="str">
        <f t="shared" si="0"/>
        <v>-</v>
      </c>
      <c r="G71" s="106"/>
      <c r="H71" s="107"/>
      <c r="I71" s="109"/>
      <c r="J71" s="60" t="str">
        <f t="shared" si="1"/>
        <v>-</v>
      </c>
    </row>
    <row r="72" spans="1:10" s="17" customFormat="1" ht="16.5" customHeight="1">
      <c r="A72" s="34">
        <v>54</v>
      </c>
      <c r="B72" s="106"/>
      <c r="C72" s="107"/>
      <c r="D72" s="108"/>
      <c r="E72" s="60" t="str">
        <f>IF(ISBLANK(D72)=FALSE,DATEDIF(D72,'TABEL KELAS'!$B$1,"Y"),"-")</f>
        <v>-</v>
      </c>
      <c r="F72" s="60" t="str">
        <f t="shared" si="0"/>
        <v>-</v>
      </c>
      <c r="G72" s="106"/>
      <c r="H72" s="107"/>
      <c r="I72" s="109"/>
      <c r="J72" s="60" t="str">
        <f t="shared" si="1"/>
        <v>-</v>
      </c>
    </row>
    <row r="73" spans="1:10" s="17" customFormat="1" ht="16.5" customHeight="1">
      <c r="A73" s="34">
        <v>55</v>
      </c>
      <c r="B73" s="106"/>
      <c r="C73" s="107"/>
      <c r="D73" s="108"/>
      <c r="E73" s="60" t="str">
        <f>IF(ISBLANK(D73)=FALSE,DATEDIF(D73,'TABEL KELAS'!$B$1,"Y"),"-")</f>
        <v>-</v>
      </c>
      <c r="F73" s="60" t="str">
        <f t="shared" si="0"/>
        <v>-</v>
      </c>
      <c r="G73" s="106"/>
      <c r="H73" s="107"/>
      <c r="I73" s="109"/>
      <c r="J73" s="60" t="str">
        <f t="shared" si="1"/>
        <v>-</v>
      </c>
    </row>
    <row r="74" spans="1:10" s="17" customFormat="1" ht="16.5" customHeight="1">
      <c r="A74" s="34">
        <v>56</v>
      </c>
      <c r="B74" s="106"/>
      <c r="C74" s="107"/>
      <c r="D74" s="108"/>
      <c r="E74" s="60" t="str">
        <f>IF(ISBLANK(D74)=FALSE,DATEDIF(D74,'TABEL KELAS'!$B$1,"Y"),"-")</f>
        <v>-</v>
      </c>
      <c r="F74" s="60" t="str">
        <f t="shared" si="0"/>
        <v>-</v>
      </c>
      <c r="G74" s="106"/>
      <c r="H74" s="107"/>
      <c r="I74" s="109"/>
      <c r="J74" s="60" t="str">
        <f t="shared" si="1"/>
        <v>-</v>
      </c>
    </row>
    <row r="75" spans="1:10" s="17" customFormat="1" ht="16.5" customHeight="1">
      <c r="A75" s="34">
        <v>57</v>
      </c>
      <c r="B75" s="106"/>
      <c r="C75" s="107"/>
      <c r="D75" s="108"/>
      <c r="E75" s="60" t="str">
        <f>IF(ISBLANK(D75)=FALSE,DATEDIF(D75,'TABEL KELAS'!$B$1,"Y"),"-")</f>
        <v>-</v>
      </c>
      <c r="F75" s="60" t="str">
        <f t="shared" si="0"/>
        <v>-</v>
      </c>
      <c r="G75" s="106"/>
      <c r="H75" s="107"/>
      <c r="I75" s="109"/>
      <c r="J75" s="60" t="str">
        <f t="shared" si="1"/>
        <v>-</v>
      </c>
    </row>
    <row r="76" spans="1:10" s="17" customFormat="1" ht="16.5" customHeight="1">
      <c r="A76" s="34">
        <v>58</v>
      </c>
      <c r="B76" s="106"/>
      <c r="C76" s="107"/>
      <c r="D76" s="108"/>
      <c r="E76" s="60" t="str">
        <f>IF(ISBLANK(D76)=FALSE,DATEDIF(D76,'TABEL KELAS'!$B$1,"Y"),"-")</f>
        <v>-</v>
      </c>
      <c r="F76" s="60" t="str">
        <f t="shared" si="0"/>
        <v>-</v>
      </c>
      <c r="G76" s="106"/>
      <c r="H76" s="107"/>
      <c r="I76" s="109"/>
      <c r="J76" s="60" t="str">
        <f t="shared" si="1"/>
        <v>-</v>
      </c>
    </row>
    <row r="77" spans="1:10" s="17" customFormat="1" ht="16.5" customHeight="1">
      <c r="A77" s="34">
        <v>59</v>
      </c>
      <c r="B77" s="106"/>
      <c r="C77" s="107"/>
      <c r="D77" s="108"/>
      <c r="E77" s="60" t="str">
        <f>IF(ISBLANK(D77)=FALSE,DATEDIF(D77,'TABEL KELAS'!$B$1,"Y"),"-")</f>
        <v>-</v>
      </c>
      <c r="F77" s="60" t="str">
        <f t="shared" si="0"/>
        <v>-</v>
      </c>
      <c r="G77" s="106"/>
      <c r="H77" s="107"/>
      <c r="I77" s="109"/>
      <c r="J77" s="60" t="str">
        <f t="shared" si="1"/>
        <v>-</v>
      </c>
    </row>
    <row r="78" spans="1:10" s="17" customFormat="1" ht="16.5" customHeight="1">
      <c r="A78" s="34">
        <v>60</v>
      </c>
      <c r="B78" s="106"/>
      <c r="C78" s="107"/>
      <c r="D78" s="108"/>
      <c r="E78" s="60" t="str">
        <f>IF(ISBLANK(D78)=FALSE,DATEDIF(D78,'TABEL KELAS'!$B$1,"Y"),"-")</f>
        <v>-</v>
      </c>
      <c r="F78" s="60" t="str">
        <f t="shared" si="0"/>
        <v>-</v>
      </c>
      <c r="G78" s="106"/>
      <c r="H78" s="107"/>
      <c r="I78" s="109"/>
      <c r="J78" s="60" t="str">
        <f t="shared" si="1"/>
        <v>-</v>
      </c>
    </row>
    <row r="79" spans="1:10" s="17" customFormat="1" ht="16.5" customHeight="1">
      <c r="A79" s="34">
        <v>61</v>
      </c>
      <c r="B79" s="106"/>
      <c r="C79" s="107"/>
      <c r="D79" s="108"/>
      <c r="E79" s="60" t="str">
        <f>IF(ISBLANK(D79)=FALSE,DATEDIF(D79,'TABEL KELAS'!$B$1,"Y"),"-")</f>
        <v>-</v>
      </c>
      <c r="F79" s="60" t="str">
        <f t="shared" si="0"/>
        <v>-</v>
      </c>
      <c r="G79" s="106"/>
      <c r="H79" s="107"/>
      <c r="I79" s="109"/>
      <c r="J79" s="60" t="str">
        <f t="shared" si="1"/>
        <v>-</v>
      </c>
    </row>
    <row r="80" spans="1:10" s="17" customFormat="1" ht="16.5" customHeight="1">
      <c r="A80" s="34">
        <v>62</v>
      </c>
      <c r="B80" s="106"/>
      <c r="C80" s="107"/>
      <c r="D80" s="108"/>
      <c r="E80" s="60" t="str">
        <f>IF(ISBLANK(D80)=FALSE,DATEDIF(D80,'TABEL KELAS'!$B$1,"Y"),"-")</f>
        <v>-</v>
      </c>
      <c r="F80" s="60" t="str">
        <f t="shared" si="0"/>
        <v>-</v>
      </c>
      <c r="G80" s="106"/>
      <c r="H80" s="107"/>
      <c r="I80" s="109"/>
      <c r="J80" s="60" t="str">
        <f t="shared" si="1"/>
        <v>-</v>
      </c>
    </row>
    <row r="81" spans="1:10" s="17" customFormat="1" ht="16.5" customHeight="1">
      <c r="A81" s="34">
        <v>63</v>
      </c>
      <c r="B81" s="106"/>
      <c r="C81" s="107"/>
      <c r="D81" s="108"/>
      <c r="E81" s="60" t="str">
        <f>IF(ISBLANK(D81)=FALSE,DATEDIF(D81,'TABEL KELAS'!$B$1,"Y"),"-")</f>
        <v>-</v>
      </c>
      <c r="F81" s="60" t="str">
        <f t="shared" si="0"/>
        <v>-</v>
      </c>
      <c r="G81" s="106"/>
      <c r="H81" s="107"/>
      <c r="I81" s="109"/>
      <c r="J81" s="60" t="str">
        <f t="shared" si="1"/>
        <v>-</v>
      </c>
    </row>
    <row r="82" spans="1:10" s="17" customFormat="1" ht="16.5" customHeight="1">
      <c r="A82" s="34">
        <v>64</v>
      </c>
      <c r="B82" s="106"/>
      <c r="C82" s="107"/>
      <c r="D82" s="108"/>
      <c r="E82" s="60" t="str">
        <f>IF(ISBLANK(D82)=FALSE,DATEDIF(D82,'TABEL KELAS'!$B$1,"Y"),"-")</f>
        <v>-</v>
      </c>
      <c r="F82" s="60" t="str">
        <f t="shared" si="0"/>
        <v>-</v>
      </c>
      <c r="G82" s="106"/>
      <c r="H82" s="107"/>
      <c r="I82" s="109"/>
      <c r="J82" s="60" t="str">
        <f t="shared" si="1"/>
        <v>-</v>
      </c>
    </row>
    <row r="83" spans="1:10" s="17" customFormat="1" ht="16.5" customHeight="1">
      <c r="A83" s="34">
        <v>65</v>
      </c>
      <c r="B83" s="106"/>
      <c r="C83" s="107"/>
      <c r="D83" s="108"/>
      <c r="E83" s="60" t="str">
        <f>IF(ISBLANK(D83)=FALSE,DATEDIF(D83,'TABEL KELAS'!$B$1,"Y"),"-")</f>
        <v>-</v>
      </c>
      <c r="F83" s="60" t="str">
        <f t="shared" si="0"/>
        <v>-</v>
      </c>
      <c r="G83" s="106"/>
      <c r="H83" s="107"/>
      <c r="I83" s="109"/>
      <c r="J83" s="60" t="str">
        <f t="shared" si="1"/>
        <v>-</v>
      </c>
    </row>
    <row r="84" spans="1:10" s="17" customFormat="1" ht="16.5" customHeight="1">
      <c r="A84" s="34">
        <v>66</v>
      </c>
      <c r="B84" s="106"/>
      <c r="C84" s="107"/>
      <c r="D84" s="108"/>
      <c r="E84" s="60" t="str">
        <f>IF(ISBLANK(D84)=FALSE,DATEDIF(D84,'TABEL KELAS'!$B$1,"Y"),"-")</f>
        <v>-</v>
      </c>
      <c r="F84" s="60" t="str">
        <f t="shared" ref="F84:F147" si="2">IF(E84&gt;=60,"-",IF(E84&gt;=18,"SENIOR",IF(E84&gt;=16,"JUNIOR",IF(E84&gt;=14,"KADET",IF(E84&gt;=12,"PEMULA",IF(E84&gt;=10,"PRA PEMULA",IF(E84&gt;=8,"USIA DINI",IF(E84&gt;=6,"PRA USIA DINI","-"))))))))</f>
        <v>-</v>
      </c>
      <c r="G84" s="106"/>
      <c r="H84" s="107"/>
      <c r="I84" s="109"/>
      <c r="J84" s="60" t="str">
        <f t="shared" ref="J84:J147" si="3">IF(ISBLANK(B84)=FALSE,$D$10,"-")</f>
        <v>-</v>
      </c>
    </row>
    <row r="85" spans="1:10" s="17" customFormat="1" ht="16.5" customHeight="1">
      <c r="A85" s="34">
        <v>67</v>
      </c>
      <c r="B85" s="106"/>
      <c r="C85" s="107"/>
      <c r="D85" s="108"/>
      <c r="E85" s="60" t="str">
        <f>IF(ISBLANK(D85)=FALSE,DATEDIF(D85,'TABEL KELAS'!$B$1,"Y"),"-")</f>
        <v>-</v>
      </c>
      <c r="F85" s="60" t="str">
        <f t="shared" si="2"/>
        <v>-</v>
      </c>
      <c r="G85" s="106"/>
      <c r="H85" s="107"/>
      <c r="I85" s="109"/>
      <c r="J85" s="60" t="str">
        <f t="shared" si="3"/>
        <v>-</v>
      </c>
    </row>
    <row r="86" spans="1:10" s="17" customFormat="1" ht="16.5" customHeight="1">
      <c r="A86" s="34">
        <v>68</v>
      </c>
      <c r="B86" s="106"/>
      <c r="C86" s="107"/>
      <c r="D86" s="108"/>
      <c r="E86" s="60" t="str">
        <f>IF(ISBLANK(D86)=FALSE,DATEDIF(D86,'TABEL KELAS'!$B$1,"Y"),"-")</f>
        <v>-</v>
      </c>
      <c r="F86" s="60" t="str">
        <f t="shared" si="2"/>
        <v>-</v>
      </c>
      <c r="G86" s="106"/>
      <c r="H86" s="107"/>
      <c r="I86" s="109"/>
      <c r="J86" s="60" t="str">
        <f t="shared" si="3"/>
        <v>-</v>
      </c>
    </row>
    <row r="87" spans="1:10" s="17" customFormat="1" ht="16.5" customHeight="1">
      <c r="A87" s="34">
        <v>69</v>
      </c>
      <c r="B87" s="106"/>
      <c r="C87" s="107"/>
      <c r="D87" s="108"/>
      <c r="E87" s="60" t="str">
        <f>IF(ISBLANK(D87)=FALSE,DATEDIF(D87,'TABEL KELAS'!$B$1,"Y"),"-")</f>
        <v>-</v>
      </c>
      <c r="F87" s="60" t="str">
        <f t="shared" si="2"/>
        <v>-</v>
      </c>
      <c r="G87" s="106"/>
      <c r="H87" s="107"/>
      <c r="I87" s="109"/>
      <c r="J87" s="60" t="str">
        <f t="shared" si="3"/>
        <v>-</v>
      </c>
    </row>
    <row r="88" spans="1:10" s="17" customFormat="1" ht="16.5" customHeight="1">
      <c r="A88" s="34">
        <v>70</v>
      </c>
      <c r="B88" s="106"/>
      <c r="C88" s="107"/>
      <c r="D88" s="108"/>
      <c r="E88" s="60" t="str">
        <f>IF(ISBLANK(D88)=FALSE,DATEDIF(D88,'TABEL KELAS'!$B$1,"Y"),"-")</f>
        <v>-</v>
      </c>
      <c r="F88" s="60" t="str">
        <f t="shared" si="2"/>
        <v>-</v>
      </c>
      <c r="G88" s="106"/>
      <c r="H88" s="107"/>
      <c r="I88" s="109"/>
      <c r="J88" s="60" t="str">
        <f t="shared" si="3"/>
        <v>-</v>
      </c>
    </row>
    <row r="89" spans="1:10" s="17" customFormat="1" ht="16.5" customHeight="1">
      <c r="A89" s="34">
        <v>71</v>
      </c>
      <c r="B89" s="106"/>
      <c r="C89" s="107"/>
      <c r="D89" s="108"/>
      <c r="E89" s="60" t="str">
        <f>IF(ISBLANK(D89)=FALSE,DATEDIF(D89,'TABEL KELAS'!$B$1,"Y"),"-")</f>
        <v>-</v>
      </c>
      <c r="F89" s="60" t="str">
        <f t="shared" si="2"/>
        <v>-</v>
      </c>
      <c r="G89" s="106"/>
      <c r="H89" s="107"/>
      <c r="I89" s="109"/>
      <c r="J89" s="60" t="str">
        <f t="shared" si="3"/>
        <v>-</v>
      </c>
    </row>
    <row r="90" spans="1:10" s="17" customFormat="1" ht="16.5" customHeight="1">
      <c r="A90" s="34">
        <v>72</v>
      </c>
      <c r="B90" s="106"/>
      <c r="C90" s="107"/>
      <c r="D90" s="108"/>
      <c r="E90" s="60" t="str">
        <f>IF(ISBLANK(D90)=FALSE,DATEDIF(D90,'TABEL KELAS'!$B$1,"Y"),"-")</f>
        <v>-</v>
      </c>
      <c r="F90" s="60" t="str">
        <f t="shared" si="2"/>
        <v>-</v>
      </c>
      <c r="G90" s="106"/>
      <c r="H90" s="107"/>
      <c r="I90" s="109"/>
      <c r="J90" s="60" t="str">
        <f t="shared" si="3"/>
        <v>-</v>
      </c>
    </row>
    <row r="91" spans="1:10" s="17" customFormat="1" ht="16.5" customHeight="1">
      <c r="A91" s="34">
        <v>73</v>
      </c>
      <c r="B91" s="106"/>
      <c r="C91" s="107"/>
      <c r="D91" s="108"/>
      <c r="E91" s="60" t="str">
        <f>IF(ISBLANK(D91)=FALSE,DATEDIF(D91,'TABEL KELAS'!$B$1,"Y"),"-")</f>
        <v>-</v>
      </c>
      <c r="F91" s="60" t="str">
        <f t="shared" si="2"/>
        <v>-</v>
      </c>
      <c r="G91" s="106"/>
      <c r="H91" s="107"/>
      <c r="I91" s="109"/>
      <c r="J91" s="60" t="str">
        <f t="shared" si="3"/>
        <v>-</v>
      </c>
    </row>
    <row r="92" spans="1:10" s="17" customFormat="1" ht="16.5" customHeight="1">
      <c r="A92" s="34">
        <v>74</v>
      </c>
      <c r="B92" s="106"/>
      <c r="C92" s="107"/>
      <c r="D92" s="108"/>
      <c r="E92" s="60" t="str">
        <f>IF(ISBLANK(D92)=FALSE,DATEDIF(D92,'TABEL KELAS'!$B$1,"Y"),"-")</f>
        <v>-</v>
      </c>
      <c r="F92" s="60" t="str">
        <f t="shared" si="2"/>
        <v>-</v>
      </c>
      <c r="G92" s="106"/>
      <c r="H92" s="107"/>
      <c r="I92" s="109"/>
      <c r="J92" s="60" t="str">
        <f t="shared" si="3"/>
        <v>-</v>
      </c>
    </row>
    <row r="93" spans="1:10" s="17" customFormat="1" ht="16.5" customHeight="1">
      <c r="A93" s="34">
        <v>75</v>
      </c>
      <c r="B93" s="106"/>
      <c r="C93" s="107"/>
      <c r="D93" s="108"/>
      <c r="E93" s="60" t="str">
        <f>IF(ISBLANK(D93)=FALSE,DATEDIF(D93,'TABEL KELAS'!$B$1,"Y"),"-")</f>
        <v>-</v>
      </c>
      <c r="F93" s="60" t="str">
        <f t="shared" si="2"/>
        <v>-</v>
      </c>
      <c r="G93" s="106"/>
      <c r="H93" s="107"/>
      <c r="I93" s="109"/>
      <c r="J93" s="60" t="str">
        <f t="shared" si="3"/>
        <v>-</v>
      </c>
    </row>
    <row r="94" spans="1:10" s="17" customFormat="1" ht="16.5" customHeight="1">
      <c r="A94" s="34">
        <v>76</v>
      </c>
      <c r="B94" s="106"/>
      <c r="C94" s="107"/>
      <c r="D94" s="108"/>
      <c r="E94" s="60" t="str">
        <f>IF(ISBLANK(D94)=FALSE,DATEDIF(D94,'TABEL KELAS'!$B$1,"Y"),"-")</f>
        <v>-</v>
      </c>
      <c r="F94" s="60" t="str">
        <f t="shared" si="2"/>
        <v>-</v>
      </c>
      <c r="G94" s="106"/>
      <c r="H94" s="107"/>
      <c r="I94" s="109"/>
      <c r="J94" s="60" t="str">
        <f t="shared" si="3"/>
        <v>-</v>
      </c>
    </row>
    <row r="95" spans="1:10" s="17" customFormat="1" ht="16.5" customHeight="1">
      <c r="A95" s="34">
        <v>77</v>
      </c>
      <c r="B95" s="106"/>
      <c r="C95" s="107"/>
      <c r="D95" s="108"/>
      <c r="E95" s="60" t="str">
        <f>IF(ISBLANK(D95)=FALSE,DATEDIF(D95,'TABEL KELAS'!$B$1,"Y"),"-")</f>
        <v>-</v>
      </c>
      <c r="F95" s="60" t="str">
        <f t="shared" si="2"/>
        <v>-</v>
      </c>
      <c r="G95" s="106"/>
      <c r="H95" s="107"/>
      <c r="I95" s="109"/>
      <c r="J95" s="60" t="str">
        <f t="shared" si="3"/>
        <v>-</v>
      </c>
    </row>
    <row r="96" spans="1:10" s="17" customFormat="1" ht="16.5" customHeight="1">
      <c r="A96" s="34">
        <v>78</v>
      </c>
      <c r="B96" s="106"/>
      <c r="C96" s="107"/>
      <c r="D96" s="108"/>
      <c r="E96" s="60" t="str">
        <f>IF(ISBLANK(D96)=FALSE,DATEDIF(D96,'TABEL KELAS'!$B$1,"Y"),"-")</f>
        <v>-</v>
      </c>
      <c r="F96" s="60" t="str">
        <f t="shared" si="2"/>
        <v>-</v>
      </c>
      <c r="G96" s="106"/>
      <c r="H96" s="107"/>
      <c r="I96" s="109"/>
      <c r="J96" s="60" t="str">
        <f t="shared" si="3"/>
        <v>-</v>
      </c>
    </row>
    <row r="97" spans="1:10" s="17" customFormat="1" ht="16.5" customHeight="1">
      <c r="A97" s="34">
        <v>79</v>
      </c>
      <c r="B97" s="106"/>
      <c r="C97" s="107"/>
      <c r="D97" s="108"/>
      <c r="E97" s="60" t="str">
        <f>IF(ISBLANK(D97)=FALSE,DATEDIF(D97,'TABEL KELAS'!$B$1,"Y"),"-")</f>
        <v>-</v>
      </c>
      <c r="F97" s="60" t="str">
        <f t="shared" si="2"/>
        <v>-</v>
      </c>
      <c r="G97" s="106"/>
      <c r="H97" s="107"/>
      <c r="I97" s="109"/>
      <c r="J97" s="60" t="str">
        <f t="shared" si="3"/>
        <v>-</v>
      </c>
    </row>
    <row r="98" spans="1:10" s="17" customFormat="1" ht="16.5" customHeight="1">
      <c r="A98" s="34">
        <v>80</v>
      </c>
      <c r="B98" s="106"/>
      <c r="C98" s="107"/>
      <c r="D98" s="108"/>
      <c r="E98" s="60" t="str">
        <f>IF(ISBLANK(D98)=FALSE,DATEDIF(D98,'TABEL KELAS'!$B$1,"Y"),"-")</f>
        <v>-</v>
      </c>
      <c r="F98" s="60" t="str">
        <f t="shared" si="2"/>
        <v>-</v>
      </c>
      <c r="G98" s="106"/>
      <c r="H98" s="107"/>
      <c r="I98" s="109"/>
      <c r="J98" s="60" t="str">
        <f t="shared" si="3"/>
        <v>-</v>
      </c>
    </row>
    <row r="99" spans="1:10" s="17" customFormat="1" ht="16.5" customHeight="1">
      <c r="A99" s="34">
        <v>81</v>
      </c>
      <c r="B99" s="106"/>
      <c r="C99" s="107"/>
      <c r="D99" s="108"/>
      <c r="E99" s="60" t="str">
        <f>IF(ISBLANK(D99)=FALSE,DATEDIF(D99,'TABEL KELAS'!$B$1,"Y"),"-")</f>
        <v>-</v>
      </c>
      <c r="F99" s="60" t="str">
        <f t="shared" si="2"/>
        <v>-</v>
      </c>
      <c r="G99" s="106"/>
      <c r="H99" s="107"/>
      <c r="I99" s="109"/>
      <c r="J99" s="60" t="str">
        <f t="shared" si="3"/>
        <v>-</v>
      </c>
    </row>
    <row r="100" spans="1:10" s="17" customFormat="1" ht="16.5" customHeight="1">
      <c r="A100" s="34">
        <v>82</v>
      </c>
      <c r="B100" s="106"/>
      <c r="C100" s="107"/>
      <c r="D100" s="108"/>
      <c r="E100" s="60" t="str">
        <f>IF(ISBLANK(D100)=FALSE,DATEDIF(D100,'TABEL KELAS'!$B$1,"Y"),"-")</f>
        <v>-</v>
      </c>
      <c r="F100" s="60" t="str">
        <f t="shared" si="2"/>
        <v>-</v>
      </c>
      <c r="G100" s="106"/>
      <c r="H100" s="107"/>
      <c r="I100" s="109"/>
      <c r="J100" s="60" t="str">
        <f t="shared" si="3"/>
        <v>-</v>
      </c>
    </row>
    <row r="101" spans="1:10" s="17" customFormat="1" ht="16.5" customHeight="1">
      <c r="A101" s="34">
        <v>83</v>
      </c>
      <c r="B101" s="106"/>
      <c r="C101" s="107"/>
      <c r="D101" s="108"/>
      <c r="E101" s="60" t="str">
        <f>IF(ISBLANK(D101)=FALSE,DATEDIF(D101,'TABEL KELAS'!$B$1,"Y"),"-")</f>
        <v>-</v>
      </c>
      <c r="F101" s="60" t="str">
        <f t="shared" si="2"/>
        <v>-</v>
      </c>
      <c r="G101" s="106"/>
      <c r="H101" s="107"/>
      <c r="I101" s="109"/>
      <c r="J101" s="60" t="str">
        <f t="shared" si="3"/>
        <v>-</v>
      </c>
    </row>
    <row r="102" spans="1:10" s="17" customFormat="1" ht="16.5" customHeight="1">
      <c r="A102" s="34">
        <v>84</v>
      </c>
      <c r="B102" s="106"/>
      <c r="C102" s="107"/>
      <c r="D102" s="108"/>
      <c r="E102" s="60" t="str">
        <f>IF(ISBLANK(D102)=FALSE,DATEDIF(D102,'TABEL KELAS'!$B$1,"Y"),"-")</f>
        <v>-</v>
      </c>
      <c r="F102" s="60" t="str">
        <f t="shared" si="2"/>
        <v>-</v>
      </c>
      <c r="G102" s="106"/>
      <c r="H102" s="107"/>
      <c r="I102" s="109"/>
      <c r="J102" s="60" t="str">
        <f t="shared" si="3"/>
        <v>-</v>
      </c>
    </row>
    <row r="103" spans="1:10" s="17" customFormat="1" ht="16.5" customHeight="1">
      <c r="A103" s="34">
        <v>85</v>
      </c>
      <c r="B103" s="106"/>
      <c r="C103" s="107"/>
      <c r="D103" s="108"/>
      <c r="E103" s="60" t="str">
        <f>IF(ISBLANK(D103)=FALSE,DATEDIF(D103,'TABEL KELAS'!$B$1,"Y"),"-")</f>
        <v>-</v>
      </c>
      <c r="F103" s="60" t="str">
        <f t="shared" si="2"/>
        <v>-</v>
      </c>
      <c r="G103" s="106"/>
      <c r="H103" s="107"/>
      <c r="I103" s="109"/>
      <c r="J103" s="60" t="str">
        <f t="shared" si="3"/>
        <v>-</v>
      </c>
    </row>
    <row r="104" spans="1:10" s="17" customFormat="1" ht="16.5" customHeight="1">
      <c r="A104" s="34">
        <v>86</v>
      </c>
      <c r="B104" s="106"/>
      <c r="C104" s="107"/>
      <c r="D104" s="108"/>
      <c r="E104" s="60" t="str">
        <f>IF(ISBLANK(D104)=FALSE,DATEDIF(D104,'TABEL KELAS'!$B$1,"Y"),"-")</f>
        <v>-</v>
      </c>
      <c r="F104" s="60" t="str">
        <f t="shared" si="2"/>
        <v>-</v>
      </c>
      <c r="G104" s="106"/>
      <c r="H104" s="107"/>
      <c r="I104" s="109"/>
      <c r="J104" s="60" t="str">
        <f t="shared" si="3"/>
        <v>-</v>
      </c>
    </row>
    <row r="105" spans="1:10" s="17" customFormat="1" ht="16.5" customHeight="1">
      <c r="A105" s="34">
        <v>87</v>
      </c>
      <c r="B105" s="106"/>
      <c r="C105" s="107"/>
      <c r="D105" s="108"/>
      <c r="E105" s="60" t="str">
        <f>IF(ISBLANK(D105)=FALSE,DATEDIF(D105,'TABEL KELAS'!$B$1,"Y"),"-")</f>
        <v>-</v>
      </c>
      <c r="F105" s="60" t="str">
        <f t="shared" si="2"/>
        <v>-</v>
      </c>
      <c r="G105" s="106"/>
      <c r="H105" s="107"/>
      <c r="I105" s="109"/>
      <c r="J105" s="60" t="str">
        <f t="shared" si="3"/>
        <v>-</v>
      </c>
    </row>
    <row r="106" spans="1:10" s="17" customFormat="1" ht="16.5" customHeight="1">
      <c r="A106" s="34">
        <v>88</v>
      </c>
      <c r="B106" s="106"/>
      <c r="C106" s="107"/>
      <c r="D106" s="108"/>
      <c r="E106" s="60" t="str">
        <f>IF(ISBLANK(D106)=FALSE,DATEDIF(D106,'TABEL KELAS'!$B$1,"Y"),"-")</f>
        <v>-</v>
      </c>
      <c r="F106" s="60" t="str">
        <f t="shared" si="2"/>
        <v>-</v>
      </c>
      <c r="G106" s="106"/>
      <c r="H106" s="107"/>
      <c r="I106" s="109"/>
      <c r="J106" s="60" t="str">
        <f t="shared" si="3"/>
        <v>-</v>
      </c>
    </row>
    <row r="107" spans="1:10" s="17" customFormat="1" ht="16.5" customHeight="1">
      <c r="A107" s="34">
        <v>89</v>
      </c>
      <c r="B107" s="106"/>
      <c r="C107" s="107"/>
      <c r="D107" s="108"/>
      <c r="E107" s="60" t="str">
        <f>IF(ISBLANK(D107)=FALSE,DATEDIF(D107,'TABEL KELAS'!$B$1,"Y"),"-")</f>
        <v>-</v>
      </c>
      <c r="F107" s="60" t="str">
        <f t="shared" si="2"/>
        <v>-</v>
      </c>
      <c r="G107" s="106"/>
      <c r="H107" s="107"/>
      <c r="I107" s="109"/>
      <c r="J107" s="60" t="str">
        <f t="shared" si="3"/>
        <v>-</v>
      </c>
    </row>
    <row r="108" spans="1:10" s="17" customFormat="1" ht="16.5" customHeight="1">
      <c r="A108" s="34">
        <v>90</v>
      </c>
      <c r="B108" s="106"/>
      <c r="C108" s="107"/>
      <c r="D108" s="108"/>
      <c r="E108" s="60" t="str">
        <f>IF(ISBLANK(D108)=FALSE,DATEDIF(D108,'TABEL KELAS'!$B$1,"Y"),"-")</f>
        <v>-</v>
      </c>
      <c r="F108" s="60" t="str">
        <f t="shared" si="2"/>
        <v>-</v>
      </c>
      <c r="G108" s="106"/>
      <c r="H108" s="107"/>
      <c r="I108" s="109"/>
      <c r="J108" s="60" t="str">
        <f t="shared" si="3"/>
        <v>-</v>
      </c>
    </row>
    <row r="109" spans="1:10" s="17" customFormat="1" ht="16.5" customHeight="1">
      <c r="A109" s="34">
        <v>91</v>
      </c>
      <c r="B109" s="106"/>
      <c r="C109" s="107"/>
      <c r="D109" s="108"/>
      <c r="E109" s="60" t="str">
        <f>IF(ISBLANK(D109)=FALSE,DATEDIF(D109,'TABEL KELAS'!$B$1,"Y"),"-")</f>
        <v>-</v>
      </c>
      <c r="F109" s="60" t="str">
        <f t="shared" si="2"/>
        <v>-</v>
      </c>
      <c r="G109" s="106"/>
      <c r="H109" s="107"/>
      <c r="I109" s="109"/>
      <c r="J109" s="60" t="str">
        <f t="shared" si="3"/>
        <v>-</v>
      </c>
    </row>
    <row r="110" spans="1:10" s="17" customFormat="1" ht="16.5" customHeight="1">
      <c r="A110" s="34">
        <v>92</v>
      </c>
      <c r="B110" s="106"/>
      <c r="C110" s="107"/>
      <c r="D110" s="108"/>
      <c r="E110" s="60" t="str">
        <f>IF(ISBLANK(D110)=FALSE,DATEDIF(D110,'TABEL KELAS'!$B$1,"Y"),"-")</f>
        <v>-</v>
      </c>
      <c r="F110" s="60" t="str">
        <f t="shared" si="2"/>
        <v>-</v>
      </c>
      <c r="G110" s="106"/>
      <c r="H110" s="107"/>
      <c r="I110" s="109"/>
      <c r="J110" s="60" t="str">
        <f t="shared" si="3"/>
        <v>-</v>
      </c>
    </row>
    <row r="111" spans="1:10" s="17" customFormat="1" ht="16.5" customHeight="1">
      <c r="A111" s="34">
        <v>93</v>
      </c>
      <c r="B111" s="106"/>
      <c r="C111" s="107"/>
      <c r="D111" s="108"/>
      <c r="E111" s="60" t="str">
        <f>IF(ISBLANK(D111)=FALSE,DATEDIF(D111,'TABEL KELAS'!$B$1,"Y"),"-")</f>
        <v>-</v>
      </c>
      <c r="F111" s="60" t="str">
        <f t="shared" si="2"/>
        <v>-</v>
      </c>
      <c r="G111" s="106"/>
      <c r="H111" s="107"/>
      <c r="I111" s="109"/>
      <c r="J111" s="60" t="str">
        <f t="shared" si="3"/>
        <v>-</v>
      </c>
    </row>
    <row r="112" spans="1:10" s="17" customFormat="1" ht="16.5" customHeight="1">
      <c r="A112" s="34">
        <v>94</v>
      </c>
      <c r="B112" s="106"/>
      <c r="C112" s="107"/>
      <c r="D112" s="108"/>
      <c r="E112" s="60" t="str">
        <f>IF(ISBLANK(D112)=FALSE,DATEDIF(D112,'TABEL KELAS'!$B$1,"Y"),"-")</f>
        <v>-</v>
      </c>
      <c r="F112" s="60" t="str">
        <f t="shared" si="2"/>
        <v>-</v>
      </c>
      <c r="G112" s="106"/>
      <c r="H112" s="107"/>
      <c r="I112" s="109"/>
      <c r="J112" s="60" t="str">
        <f t="shared" si="3"/>
        <v>-</v>
      </c>
    </row>
    <row r="113" spans="1:10" s="17" customFormat="1" ht="16.5" customHeight="1">
      <c r="A113" s="34">
        <v>95</v>
      </c>
      <c r="B113" s="106"/>
      <c r="C113" s="107"/>
      <c r="D113" s="108"/>
      <c r="E113" s="60" t="str">
        <f>IF(ISBLANK(D113)=FALSE,DATEDIF(D113,'TABEL KELAS'!$B$1,"Y"),"-")</f>
        <v>-</v>
      </c>
      <c r="F113" s="60" t="str">
        <f t="shared" si="2"/>
        <v>-</v>
      </c>
      <c r="G113" s="106"/>
      <c r="H113" s="107"/>
      <c r="I113" s="109"/>
      <c r="J113" s="60" t="str">
        <f t="shared" si="3"/>
        <v>-</v>
      </c>
    </row>
    <row r="114" spans="1:10" s="17" customFormat="1" ht="16.5" customHeight="1">
      <c r="A114" s="34">
        <v>96</v>
      </c>
      <c r="B114" s="106"/>
      <c r="C114" s="107"/>
      <c r="D114" s="108"/>
      <c r="E114" s="60" t="str">
        <f>IF(ISBLANK(D114)=FALSE,DATEDIF(D114,'TABEL KELAS'!$B$1,"Y"),"-")</f>
        <v>-</v>
      </c>
      <c r="F114" s="60" t="str">
        <f t="shared" si="2"/>
        <v>-</v>
      </c>
      <c r="G114" s="106"/>
      <c r="H114" s="107"/>
      <c r="I114" s="109"/>
      <c r="J114" s="60" t="str">
        <f t="shared" si="3"/>
        <v>-</v>
      </c>
    </row>
    <row r="115" spans="1:10" s="17" customFormat="1" ht="16.5" customHeight="1">
      <c r="A115" s="34">
        <v>97</v>
      </c>
      <c r="B115" s="106"/>
      <c r="C115" s="107"/>
      <c r="D115" s="108"/>
      <c r="E115" s="60" t="str">
        <f>IF(ISBLANK(D115)=FALSE,DATEDIF(D115,'TABEL KELAS'!$B$1,"Y"),"-")</f>
        <v>-</v>
      </c>
      <c r="F115" s="60" t="str">
        <f t="shared" si="2"/>
        <v>-</v>
      </c>
      <c r="G115" s="106"/>
      <c r="H115" s="107"/>
      <c r="I115" s="109"/>
      <c r="J115" s="60" t="str">
        <f t="shared" si="3"/>
        <v>-</v>
      </c>
    </row>
    <row r="116" spans="1:10" s="17" customFormat="1" ht="16.5" customHeight="1">
      <c r="A116" s="34">
        <v>98</v>
      </c>
      <c r="B116" s="106"/>
      <c r="C116" s="107"/>
      <c r="D116" s="108"/>
      <c r="E116" s="60" t="str">
        <f>IF(ISBLANK(D116)=FALSE,DATEDIF(D116,'TABEL KELAS'!$B$1,"Y"),"-")</f>
        <v>-</v>
      </c>
      <c r="F116" s="60" t="str">
        <f t="shared" si="2"/>
        <v>-</v>
      </c>
      <c r="G116" s="106"/>
      <c r="H116" s="107"/>
      <c r="I116" s="109"/>
      <c r="J116" s="60" t="str">
        <f t="shared" si="3"/>
        <v>-</v>
      </c>
    </row>
    <row r="117" spans="1:10" s="17" customFormat="1" ht="16.5" customHeight="1">
      <c r="A117" s="34">
        <v>99</v>
      </c>
      <c r="B117" s="106"/>
      <c r="C117" s="107"/>
      <c r="D117" s="108"/>
      <c r="E117" s="60" t="str">
        <f>IF(ISBLANK(D117)=FALSE,DATEDIF(D117,'TABEL KELAS'!$B$1,"Y"),"-")</f>
        <v>-</v>
      </c>
      <c r="F117" s="60" t="str">
        <f t="shared" si="2"/>
        <v>-</v>
      </c>
      <c r="G117" s="106"/>
      <c r="H117" s="107"/>
      <c r="I117" s="109"/>
      <c r="J117" s="60" t="str">
        <f t="shared" si="3"/>
        <v>-</v>
      </c>
    </row>
    <row r="118" spans="1:10">
      <c r="A118" s="34">
        <v>100</v>
      </c>
      <c r="B118" s="106"/>
      <c r="C118" s="107"/>
      <c r="D118" s="108"/>
      <c r="E118" s="60" t="str">
        <f>IF(ISBLANK(D118)=FALSE,DATEDIF(D118,'TABEL KELAS'!$B$1,"Y"),"-")</f>
        <v>-</v>
      </c>
      <c r="F118" s="60" t="str">
        <f t="shared" si="2"/>
        <v>-</v>
      </c>
      <c r="G118" s="106"/>
      <c r="H118" s="107"/>
      <c r="I118" s="109"/>
      <c r="J118" s="60" t="str">
        <f t="shared" si="3"/>
        <v>-</v>
      </c>
    </row>
    <row r="119" spans="1:10">
      <c r="A119" s="34">
        <v>101</v>
      </c>
      <c r="B119" s="106"/>
      <c r="C119" s="107"/>
      <c r="D119" s="108"/>
      <c r="E119" s="60" t="str">
        <f>IF(ISBLANK(D119)=FALSE,DATEDIF(D119,'TABEL KELAS'!$B$1,"Y"),"-")</f>
        <v>-</v>
      </c>
      <c r="F119" s="60" t="str">
        <f t="shared" si="2"/>
        <v>-</v>
      </c>
      <c r="G119" s="106"/>
      <c r="H119" s="107"/>
      <c r="I119" s="109"/>
      <c r="J119" s="60" t="str">
        <f t="shared" si="3"/>
        <v>-</v>
      </c>
    </row>
    <row r="120" spans="1:10">
      <c r="A120" s="34">
        <v>102</v>
      </c>
      <c r="B120" s="106"/>
      <c r="C120" s="107"/>
      <c r="D120" s="108"/>
      <c r="E120" s="60" t="str">
        <f>IF(ISBLANK(D120)=FALSE,DATEDIF(D120,'TABEL KELAS'!$B$1,"Y"),"-")</f>
        <v>-</v>
      </c>
      <c r="F120" s="60" t="str">
        <f t="shared" si="2"/>
        <v>-</v>
      </c>
      <c r="G120" s="106"/>
      <c r="H120" s="107"/>
      <c r="I120" s="109"/>
      <c r="J120" s="60" t="str">
        <f t="shared" si="3"/>
        <v>-</v>
      </c>
    </row>
    <row r="121" spans="1:10">
      <c r="A121" s="34">
        <v>103</v>
      </c>
      <c r="B121" s="106"/>
      <c r="C121" s="107"/>
      <c r="D121" s="108"/>
      <c r="E121" s="60" t="str">
        <f>IF(ISBLANK(D121)=FALSE,DATEDIF(D121,'TABEL KELAS'!$B$1,"Y"),"-")</f>
        <v>-</v>
      </c>
      <c r="F121" s="60" t="str">
        <f t="shared" si="2"/>
        <v>-</v>
      </c>
      <c r="G121" s="106"/>
      <c r="H121" s="107"/>
      <c r="I121" s="109"/>
      <c r="J121" s="60" t="str">
        <f t="shared" si="3"/>
        <v>-</v>
      </c>
    </row>
    <row r="122" spans="1:10">
      <c r="A122" s="34">
        <v>104</v>
      </c>
      <c r="B122" s="106"/>
      <c r="C122" s="107"/>
      <c r="D122" s="108"/>
      <c r="E122" s="60" t="str">
        <f>IF(ISBLANK(D122)=FALSE,DATEDIF(D122,'TABEL KELAS'!$B$1,"Y"),"-")</f>
        <v>-</v>
      </c>
      <c r="F122" s="60" t="str">
        <f t="shared" si="2"/>
        <v>-</v>
      </c>
      <c r="G122" s="106"/>
      <c r="H122" s="107"/>
      <c r="I122" s="109"/>
      <c r="J122" s="60" t="str">
        <f t="shared" si="3"/>
        <v>-</v>
      </c>
    </row>
    <row r="123" spans="1:10">
      <c r="A123" s="34">
        <v>105</v>
      </c>
      <c r="B123" s="106"/>
      <c r="C123" s="107"/>
      <c r="D123" s="108"/>
      <c r="E123" s="60" t="str">
        <f>IF(ISBLANK(D123)=FALSE,DATEDIF(D123,'TABEL KELAS'!$B$1,"Y"),"-")</f>
        <v>-</v>
      </c>
      <c r="F123" s="60" t="str">
        <f t="shared" si="2"/>
        <v>-</v>
      </c>
      <c r="G123" s="106"/>
      <c r="H123" s="107"/>
      <c r="I123" s="109"/>
      <c r="J123" s="60" t="str">
        <f t="shared" si="3"/>
        <v>-</v>
      </c>
    </row>
    <row r="124" spans="1:10">
      <c r="A124" s="34">
        <v>106</v>
      </c>
      <c r="B124" s="106"/>
      <c r="C124" s="107"/>
      <c r="D124" s="108"/>
      <c r="E124" s="60" t="str">
        <f>IF(ISBLANK(D124)=FALSE,DATEDIF(D124,'TABEL KELAS'!$B$1,"Y"),"-")</f>
        <v>-</v>
      </c>
      <c r="F124" s="60" t="str">
        <f t="shared" si="2"/>
        <v>-</v>
      </c>
      <c r="G124" s="106"/>
      <c r="H124" s="107"/>
      <c r="I124" s="109"/>
      <c r="J124" s="60" t="str">
        <f t="shared" si="3"/>
        <v>-</v>
      </c>
    </row>
    <row r="125" spans="1:10">
      <c r="A125" s="34">
        <v>107</v>
      </c>
      <c r="B125" s="106"/>
      <c r="C125" s="107"/>
      <c r="D125" s="108"/>
      <c r="E125" s="60" t="str">
        <f>IF(ISBLANK(D125)=FALSE,DATEDIF(D125,'TABEL KELAS'!$B$1,"Y"),"-")</f>
        <v>-</v>
      </c>
      <c r="F125" s="60" t="str">
        <f t="shared" si="2"/>
        <v>-</v>
      </c>
      <c r="G125" s="106"/>
      <c r="H125" s="107"/>
      <c r="I125" s="109"/>
      <c r="J125" s="60" t="str">
        <f t="shared" si="3"/>
        <v>-</v>
      </c>
    </row>
    <row r="126" spans="1:10">
      <c r="A126" s="34">
        <v>108</v>
      </c>
      <c r="B126" s="106"/>
      <c r="C126" s="107"/>
      <c r="D126" s="108"/>
      <c r="E126" s="60" t="str">
        <f>IF(ISBLANK(D126)=FALSE,DATEDIF(D126,'TABEL KELAS'!$B$1,"Y"),"-")</f>
        <v>-</v>
      </c>
      <c r="F126" s="60" t="str">
        <f t="shared" si="2"/>
        <v>-</v>
      </c>
      <c r="G126" s="106"/>
      <c r="H126" s="107"/>
      <c r="I126" s="109"/>
      <c r="J126" s="60" t="str">
        <f t="shared" si="3"/>
        <v>-</v>
      </c>
    </row>
    <row r="127" spans="1:10">
      <c r="A127" s="34">
        <v>109</v>
      </c>
      <c r="B127" s="106"/>
      <c r="C127" s="107"/>
      <c r="D127" s="108"/>
      <c r="E127" s="60" t="str">
        <f>IF(ISBLANK(D127)=FALSE,DATEDIF(D127,'TABEL KELAS'!$B$1,"Y"),"-")</f>
        <v>-</v>
      </c>
      <c r="F127" s="60" t="str">
        <f t="shared" si="2"/>
        <v>-</v>
      </c>
      <c r="G127" s="106"/>
      <c r="H127" s="107"/>
      <c r="I127" s="109"/>
      <c r="J127" s="60" t="str">
        <f t="shared" si="3"/>
        <v>-</v>
      </c>
    </row>
    <row r="128" spans="1:10">
      <c r="A128" s="34">
        <v>110</v>
      </c>
      <c r="B128" s="106"/>
      <c r="C128" s="107"/>
      <c r="D128" s="108"/>
      <c r="E128" s="60" t="str">
        <f>IF(ISBLANK(D128)=FALSE,DATEDIF(D128,'TABEL KELAS'!$B$1,"Y"),"-")</f>
        <v>-</v>
      </c>
      <c r="F128" s="60" t="str">
        <f t="shared" si="2"/>
        <v>-</v>
      </c>
      <c r="G128" s="106"/>
      <c r="H128" s="107"/>
      <c r="I128" s="109"/>
      <c r="J128" s="60" t="str">
        <f t="shared" si="3"/>
        <v>-</v>
      </c>
    </row>
    <row r="129" spans="1:10">
      <c r="A129" s="34">
        <v>111</v>
      </c>
      <c r="B129" s="106"/>
      <c r="C129" s="107"/>
      <c r="D129" s="108"/>
      <c r="E129" s="60" t="str">
        <f>IF(ISBLANK(D129)=FALSE,DATEDIF(D129,'TABEL KELAS'!$B$1,"Y"),"-")</f>
        <v>-</v>
      </c>
      <c r="F129" s="60" t="str">
        <f t="shared" si="2"/>
        <v>-</v>
      </c>
      <c r="G129" s="106"/>
      <c r="H129" s="107"/>
      <c r="I129" s="109"/>
      <c r="J129" s="60" t="str">
        <f t="shared" si="3"/>
        <v>-</v>
      </c>
    </row>
    <row r="130" spans="1:10">
      <c r="A130" s="34">
        <v>112</v>
      </c>
      <c r="B130" s="106"/>
      <c r="C130" s="107"/>
      <c r="D130" s="108"/>
      <c r="E130" s="60" t="str">
        <f>IF(ISBLANK(D130)=FALSE,DATEDIF(D130,'TABEL KELAS'!$B$1,"Y"),"-")</f>
        <v>-</v>
      </c>
      <c r="F130" s="60" t="str">
        <f t="shared" si="2"/>
        <v>-</v>
      </c>
      <c r="G130" s="106"/>
      <c r="H130" s="107"/>
      <c r="I130" s="109"/>
      <c r="J130" s="60" t="str">
        <f t="shared" si="3"/>
        <v>-</v>
      </c>
    </row>
    <row r="131" spans="1:10">
      <c r="A131" s="34">
        <v>113</v>
      </c>
      <c r="B131" s="106"/>
      <c r="C131" s="107"/>
      <c r="D131" s="108"/>
      <c r="E131" s="60" t="str">
        <f>IF(ISBLANK(D131)=FALSE,DATEDIF(D131,'TABEL KELAS'!$B$1,"Y"),"-")</f>
        <v>-</v>
      </c>
      <c r="F131" s="60" t="str">
        <f t="shared" si="2"/>
        <v>-</v>
      </c>
      <c r="G131" s="106"/>
      <c r="H131" s="107"/>
      <c r="I131" s="109"/>
      <c r="J131" s="60" t="str">
        <f t="shared" si="3"/>
        <v>-</v>
      </c>
    </row>
    <row r="132" spans="1:10">
      <c r="A132" s="34">
        <v>114</v>
      </c>
      <c r="B132" s="106"/>
      <c r="C132" s="107"/>
      <c r="D132" s="108"/>
      <c r="E132" s="60" t="str">
        <f>IF(ISBLANK(D132)=FALSE,DATEDIF(D132,'TABEL KELAS'!$B$1,"Y"),"-")</f>
        <v>-</v>
      </c>
      <c r="F132" s="60" t="str">
        <f t="shared" si="2"/>
        <v>-</v>
      </c>
      <c r="G132" s="106"/>
      <c r="H132" s="107"/>
      <c r="I132" s="109"/>
      <c r="J132" s="60" t="str">
        <f t="shared" si="3"/>
        <v>-</v>
      </c>
    </row>
    <row r="133" spans="1:10">
      <c r="A133" s="34">
        <v>115</v>
      </c>
      <c r="B133" s="106"/>
      <c r="C133" s="107"/>
      <c r="D133" s="108"/>
      <c r="E133" s="60" t="str">
        <f>IF(ISBLANK(D133)=FALSE,DATEDIF(D133,'TABEL KELAS'!$B$1,"Y"),"-")</f>
        <v>-</v>
      </c>
      <c r="F133" s="60" t="str">
        <f t="shared" si="2"/>
        <v>-</v>
      </c>
      <c r="G133" s="106"/>
      <c r="H133" s="107"/>
      <c r="I133" s="109"/>
      <c r="J133" s="60" t="str">
        <f t="shared" si="3"/>
        <v>-</v>
      </c>
    </row>
    <row r="134" spans="1:10">
      <c r="A134" s="34">
        <v>116</v>
      </c>
      <c r="B134" s="106"/>
      <c r="C134" s="107"/>
      <c r="D134" s="108"/>
      <c r="E134" s="60" t="str">
        <f>IF(ISBLANK(D134)=FALSE,DATEDIF(D134,'TABEL KELAS'!$B$1,"Y"),"-")</f>
        <v>-</v>
      </c>
      <c r="F134" s="60" t="str">
        <f t="shared" si="2"/>
        <v>-</v>
      </c>
      <c r="G134" s="106"/>
      <c r="H134" s="107"/>
      <c r="I134" s="109"/>
      <c r="J134" s="60" t="str">
        <f t="shared" si="3"/>
        <v>-</v>
      </c>
    </row>
    <row r="135" spans="1:10">
      <c r="A135" s="34">
        <v>117</v>
      </c>
      <c r="B135" s="106"/>
      <c r="C135" s="107"/>
      <c r="D135" s="108"/>
      <c r="E135" s="60" t="str">
        <f>IF(ISBLANK(D135)=FALSE,DATEDIF(D135,'TABEL KELAS'!$B$1,"Y"),"-")</f>
        <v>-</v>
      </c>
      <c r="F135" s="60" t="str">
        <f t="shared" si="2"/>
        <v>-</v>
      </c>
      <c r="G135" s="106"/>
      <c r="H135" s="107"/>
      <c r="I135" s="109"/>
      <c r="J135" s="60" t="str">
        <f t="shared" si="3"/>
        <v>-</v>
      </c>
    </row>
    <row r="136" spans="1:10">
      <c r="A136" s="34">
        <v>118</v>
      </c>
      <c r="B136" s="106"/>
      <c r="C136" s="107"/>
      <c r="D136" s="108"/>
      <c r="E136" s="60" t="str">
        <f>IF(ISBLANK(D136)=FALSE,DATEDIF(D136,'TABEL KELAS'!$B$1,"Y"),"-")</f>
        <v>-</v>
      </c>
      <c r="F136" s="60" t="str">
        <f t="shared" si="2"/>
        <v>-</v>
      </c>
      <c r="G136" s="106"/>
      <c r="H136" s="107"/>
      <c r="I136" s="109"/>
      <c r="J136" s="60" t="str">
        <f t="shared" si="3"/>
        <v>-</v>
      </c>
    </row>
    <row r="137" spans="1:10">
      <c r="A137" s="34">
        <v>119</v>
      </c>
      <c r="B137" s="106"/>
      <c r="C137" s="107"/>
      <c r="D137" s="108"/>
      <c r="E137" s="60" t="str">
        <f>IF(ISBLANK(D137)=FALSE,DATEDIF(D137,'TABEL KELAS'!$B$1,"Y"),"-")</f>
        <v>-</v>
      </c>
      <c r="F137" s="60" t="str">
        <f t="shared" si="2"/>
        <v>-</v>
      </c>
      <c r="G137" s="106"/>
      <c r="H137" s="107"/>
      <c r="I137" s="109"/>
      <c r="J137" s="60" t="str">
        <f t="shared" si="3"/>
        <v>-</v>
      </c>
    </row>
    <row r="138" spans="1:10">
      <c r="A138" s="34">
        <v>120</v>
      </c>
      <c r="B138" s="106"/>
      <c r="C138" s="107"/>
      <c r="D138" s="108"/>
      <c r="E138" s="60" t="str">
        <f>IF(ISBLANK(D138)=FALSE,DATEDIF(D138,'TABEL KELAS'!$B$1,"Y"),"-")</f>
        <v>-</v>
      </c>
      <c r="F138" s="60" t="str">
        <f t="shared" si="2"/>
        <v>-</v>
      </c>
      <c r="G138" s="106"/>
      <c r="H138" s="107"/>
      <c r="I138" s="109"/>
      <c r="J138" s="60" t="str">
        <f t="shared" si="3"/>
        <v>-</v>
      </c>
    </row>
    <row r="139" spans="1:10">
      <c r="A139" s="34">
        <v>121</v>
      </c>
      <c r="B139" s="106"/>
      <c r="C139" s="107"/>
      <c r="D139" s="108"/>
      <c r="E139" s="60" t="str">
        <f>IF(ISBLANK(D139)=FALSE,DATEDIF(D139,'TABEL KELAS'!$B$1,"Y"),"-")</f>
        <v>-</v>
      </c>
      <c r="F139" s="60" t="str">
        <f t="shared" si="2"/>
        <v>-</v>
      </c>
      <c r="G139" s="106"/>
      <c r="H139" s="107"/>
      <c r="I139" s="109"/>
      <c r="J139" s="60" t="str">
        <f t="shared" si="3"/>
        <v>-</v>
      </c>
    </row>
    <row r="140" spans="1:10">
      <c r="A140" s="34">
        <v>122</v>
      </c>
      <c r="B140" s="106"/>
      <c r="C140" s="107"/>
      <c r="D140" s="108"/>
      <c r="E140" s="60" t="str">
        <f>IF(ISBLANK(D140)=FALSE,DATEDIF(D140,'TABEL KELAS'!$B$1,"Y"),"-")</f>
        <v>-</v>
      </c>
      <c r="F140" s="60" t="str">
        <f t="shared" si="2"/>
        <v>-</v>
      </c>
      <c r="G140" s="106"/>
      <c r="H140" s="107"/>
      <c r="I140" s="109"/>
      <c r="J140" s="60" t="str">
        <f t="shared" si="3"/>
        <v>-</v>
      </c>
    </row>
    <row r="141" spans="1:10">
      <c r="A141" s="34">
        <v>123</v>
      </c>
      <c r="B141" s="106"/>
      <c r="C141" s="107"/>
      <c r="D141" s="108"/>
      <c r="E141" s="60" t="str">
        <f>IF(ISBLANK(D141)=FALSE,DATEDIF(D141,'TABEL KELAS'!$B$1,"Y"),"-")</f>
        <v>-</v>
      </c>
      <c r="F141" s="60" t="str">
        <f t="shared" si="2"/>
        <v>-</v>
      </c>
      <c r="G141" s="106"/>
      <c r="H141" s="107"/>
      <c r="I141" s="109"/>
      <c r="J141" s="60" t="str">
        <f t="shared" si="3"/>
        <v>-</v>
      </c>
    </row>
    <row r="142" spans="1:10">
      <c r="A142" s="34">
        <v>124</v>
      </c>
      <c r="B142" s="106"/>
      <c r="C142" s="107"/>
      <c r="D142" s="108"/>
      <c r="E142" s="60" t="str">
        <f>IF(ISBLANK(D142)=FALSE,DATEDIF(D142,'TABEL KELAS'!$B$1,"Y"),"-")</f>
        <v>-</v>
      </c>
      <c r="F142" s="60" t="str">
        <f t="shared" si="2"/>
        <v>-</v>
      </c>
      <c r="G142" s="106"/>
      <c r="H142" s="107"/>
      <c r="I142" s="109"/>
      <c r="J142" s="60" t="str">
        <f t="shared" si="3"/>
        <v>-</v>
      </c>
    </row>
    <row r="143" spans="1:10">
      <c r="A143" s="34">
        <v>125</v>
      </c>
      <c r="B143" s="106"/>
      <c r="C143" s="107"/>
      <c r="D143" s="108"/>
      <c r="E143" s="60" t="str">
        <f>IF(ISBLANK(D143)=FALSE,DATEDIF(D143,'TABEL KELAS'!$B$1,"Y"),"-")</f>
        <v>-</v>
      </c>
      <c r="F143" s="60" t="str">
        <f t="shared" si="2"/>
        <v>-</v>
      </c>
      <c r="G143" s="106"/>
      <c r="H143" s="107"/>
      <c r="I143" s="109"/>
      <c r="J143" s="60" t="str">
        <f t="shared" si="3"/>
        <v>-</v>
      </c>
    </row>
    <row r="144" spans="1:10">
      <c r="A144" s="34">
        <v>126</v>
      </c>
      <c r="B144" s="106"/>
      <c r="C144" s="107"/>
      <c r="D144" s="108"/>
      <c r="E144" s="60" t="str">
        <f>IF(ISBLANK(D144)=FALSE,DATEDIF(D144,'TABEL KELAS'!$B$1,"Y"),"-")</f>
        <v>-</v>
      </c>
      <c r="F144" s="60" t="str">
        <f t="shared" si="2"/>
        <v>-</v>
      </c>
      <c r="G144" s="106"/>
      <c r="H144" s="107"/>
      <c r="I144" s="109"/>
      <c r="J144" s="60" t="str">
        <f t="shared" si="3"/>
        <v>-</v>
      </c>
    </row>
    <row r="145" spans="1:10">
      <c r="A145" s="34">
        <v>127</v>
      </c>
      <c r="B145" s="106"/>
      <c r="C145" s="107"/>
      <c r="D145" s="108"/>
      <c r="E145" s="60" t="str">
        <f>IF(ISBLANK(D145)=FALSE,DATEDIF(D145,'TABEL KELAS'!$B$1,"Y"),"-")</f>
        <v>-</v>
      </c>
      <c r="F145" s="60" t="str">
        <f t="shared" si="2"/>
        <v>-</v>
      </c>
      <c r="G145" s="106"/>
      <c r="H145" s="107"/>
      <c r="I145" s="109"/>
      <c r="J145" s="60" t="str">
        <f t="shared" si="3"/>
        <v>-</v>
      </c>
    </row>
    <row r="146" spans="1:10">
      <c r="A146" s="34">
        <v>128</v>
      </c>
      <c r="B146" s="106"/>
      <c r="C146" s="107"/>
      <c r="D146" s="108"/>
      <c r="E146" s="60" t="str">
        <f>IF(ISBLANK(D146)=FALSE,DATEDIF(D146,'TABEL KELAS'!$B$1,"Y"),"-")</f>
        <v>-</v>
      </c>
      <c r="F146" s="60" t="str">
        <f t="shared" si="2"/>
        <v>-</v>
      </c>
      <c r="G146" s="106"/>
      <c r="H146" s="107"/>
      <c r="I146" s="109"/>
      <c r="J146" s="60" t="str">
        <f t="shared" si="3"/>
        <v>-</v>
      </c>
    </row>
    <row r="147" spans="1:10">
      <c r="A147" s="34">
        <v>129</v>
      </c>
      <c r="B147" s="106"/>
      <c r="C147" s="107"/>
      <c r="D147" s="108"/>
      <c r="E147" s="60" t="str">
        <f>IF(ISBLANK(D147)=FALSE,DATEDIF(D147,'TABEL KELAS'!$B$1,"Y"),"-")</f>
        <v>-</v>
      </c>
      <c r="F147" s="60" t="str">
        <f t="shared" si="2"/>
        <v>-</v>
      </c>
      <c r="G147" s="106"/>
      <c r="H147" s="107"/>
      <c r="I147" s="109"/>
      <c r="J147" s="60" t="str">
        <f t="shared" si="3"/>
        <v>-</v>
      </c>
    </row>
    <row r="148" spans="1:10">
      <c r="A148" s="34">
        <v>130</v>
      </c>
      <c r="B148" s="106"/>
      <c r="C148" s="107"/>
      <c r="D148" s="108"/>
      <c r="E148" s="60" t="str">
        <f>IF(ISBLANK(D148)=FALSE,DATEDIF(D148,'TABEL KELAS'!$B$1,"Y"),"-")</f>
        <v>-</v>
      </c>
      <c r="F148" s="60" t="str">
        <f t="shared" ref="F148:F211" si="4">IF(E148&gt;=60,"-",IF(E148&gt;=18,"SENIOR",IF(E148&gt;=16,"JUNIOR",IF(E148&gt;=14,"KADET",IF(E148&gt;=12,"PEMULA",IF(E148&gt;=10,"PRA PEMULA",IF(E148&gt;=8,"USIA DINI",IF(E148&gt;=6,"PRA USIA DINI","-"))))))))</f>
        <v>-</v>
      </c>
      <c r="G148" s="106"/>
      <c r="H148" s="107"/>
      <c r="I148" s="109"/>
      <c r="J148" s="60" t="str">
        <f t="shared" ref="J148:J211" si="5">IF(ISBLANK(B148)=FALSE,$D$10,"-")</f>
        <v>-</v>
      </c>
    </row>
    <row r="149" spans="1:10">
      <c r="A149" s="34">
        <v>131</v>
      </c>
      <c r="B149" s="106"/>
      <c r="C149" s="107"/>
      <c r="D149" s="108"/>
      <c r="E149" s="60" t="str">
        <f>IF(ISBLANK(D149)=FALSE,DATEDIF(D149,'TABEL KELAS'!$B$1,"Y"),"-")</f>
        <v>-</v>
      </c>
      <c r="F149" s="60" t="str">
        <f t="shared" si="4"/>
        <v>-</v>
      </c>
      <c r="G149" s="106"/>
      <c r="H149" s="107"/>
      <c r="I149" s="109"/>
      <c r="J149" s="60" t="str">
        <f t="shared" si="5"/>
        <v>-</v>
      </c>
    </row>
    <row r="150" spans="1:10">
      <c r="A150" s="34">
        <v>132</v>
      </c>
      <c r="B150" s="106"/>
      <c r="C150" s="107"/>
      <c r="D150" s="108"/>
      <c r="E150" s="60" t="str">
        <f>IF(ISBLANK(D150)=FALSE,DATEDIF(D150,'TABEL KELAS'!$B$1,"Y"),"-")</f>
        <v>-</v>
      </c>
      <c r="F150" s="60" t="str">
        <f t="shared" si="4"/>
        <v>-</v>
      </c>
      <c r="G150" s="106"/>
      <c r="H150" s="107"/>
      <c r="I150" s="109"/>
      <c r="J150" s="60" t="str">
        <f t="shared" si="5"/>
        <v>-</v>
      </c>
    </row>
    <row r="151" spans="1:10">
      <c r="A151" s="34">
        <v>133</v>
      </c>
      <c r="B151" s="106"/>
      <c r="C151" s="107"/>
      <c r="D151" s="108"/>
      <c r="E151" s="60" t="str">
        <f>IF(ISBLANK(D151)=FALSE,DATEDIF(D151,'TABEL KELAS'!$B$1,"Y"),"-")</f>
        <v>-</v>
      </c>
      <c r="F151" s="60" t="str">
        <f t="shared" si="4"/>
        <v>-</v>
      </c>
      <c r="G151" s="106"/>
      <c r="H151" s="107"/>
      <c r="I151" s="109"/>
      <c r="J151" s="60" t="str">
        <f t="shared" si="5"/>
        <v>-</v>
      </c>
    </row>
    <row r="152" spans="1:10">
      <c r="A152" s="34">
        <v>134</v>
      </c>
      <c r="B152" s="106"/>
      <c r="C152" s="107"/>
      <c r="D152" s="108"/>
      <c r="E152" s="60" t="str">
        <f>IF(ISBLANK(D152)=FALSE,DATEDIF(D152,'TABEL KELAS'!$B$1,"Y"),"-")</f>
        <v>-</v>
      </c>
      <c r="F152" s="60" t="str">
        <f t="shared" si="4"/>
        <v>-</v>
      </c>
      <c r="G152" s="106"/>
      <c r="H152" s="107"/>
      <c r="I152" s="109"/>
      <c r="J152" s="60" t="str">
        <f t="shared" si="5"/>
        <v>-</v>
      </c>
    </row>
    <row r="153" spans="1:10">
      <c r="A153" s="34">
        <v>135</v>
      </c>
      <c r="B153" s="106"/>
      <c r="C153" s="107"/>
      <c r="D153" s="108"/>
      <c r="E153" s="60" t="str">
        <f>IF(ISBLANK(D153)=FALSE,DATEDIF(D153,'TABEL KELAS'!$B$1,"Y"),"-")</f>
        <v>-</v>
      </c>
      <c r="F153" s="60" t="str">
        <f t="shared" si="4"/>
        <v>-</v>
      </c>
      <c r="G153" s="106"/>
      <c r="H153" s="107"/>
      <c r="I153" s="109"/>
      <c r="J153" s="60" t="str">
        <f t="shared" si="5"/>
        <v>-</v>
      </c>
    </row>
    <row r="154" spans="1:10">
      <c r="A154" s="34">
        <v>136</v>
      </c>
      <c r="B154" s="106"/>
      <c r="C154" s="107"/>
      <c r="D154" s="108"/>
      <c r="E154" s="60" t="str">
        <f>IF(ISBLANK(D154)=FALSE,DATEDIF(D154,'TABEL KELAS'!$B$1,"Y"),"-")</f>
        <v>-</v>
      </c>
      <c r="F154" s="60" t="str">
        <f t="shared" si="4"/>
        <v>-</v>
      </c>
      <c r="G154" s="106"/>
      <c r="H154" s="107"/>
      <c r="I154" s="109"/>
      <c r="J154" s="60" t="str">
        <f t="shared" si="5"/>
        <v>-</v>
      </c>
    </row>
    <row r="155" spans="1:10">
      <c r="A155" s="34">
        <v>137</v>
      </c>
      <c r="B155" s="106"/>
      <c r="C155" s="107"/>
      <c r="D155" s="108"/>
      <c r="E155" s="60" t="str">
        <f>IF(ISBLANK(D155)=FALSE,DATEDIF(D155,'TABEL KELAS'!$B$1,"Y"),"-")</f>
        <v>-</v>
      </c>
      <c r="F155" s="60" t="str">
        <f t="shared" si="4"/>
        <v>-</v>
      </c>
      <c r="G155" s="106"/>
      <c r="H155" s="107"/>
      <c r="I155" s="109"/>
      <c r="J155" s="60" t="str">
        <f t="shared" si="5"/>
        <v>-</v>
      </c>
    </row>
    <row r="156" spans="1:10">
      <c r="A156" s="34">
        <v>138</v>
      </c>
      <c r="B156" s="106"/>
      <c r="C156" s="107"/>
      <c r="D156" s="108"/>
      <c r="E156" s="60" t="str">
        <f>IF(ISBLANK(D156)=FALSE,DATEDIF(D156,'TABEL KELAS'!$B$1,"Y"),"-")</f>
        <v>-</v>
      </c>
      <c r="F156" s="60" t="str">
        <f t="shared" si="4"/>
        <v>-</v>
      </c>
      <c r="G156" s="106"/>
      <c r="H156" s="107"/>
      <c r="I156" s="109"/>
      <c r="J156" s="60" t="str">
        <f t="shared" si="5"/>
        <v>-</v>
      </c>
    </row>
    <row r="157" spans="1:10">
      <c r="A157" s="34">
        <v>139</v>
      </c>
      <c r="B157" s="106"/>
      <c r="C157" s="107"/>
      <c r="D157" s="108"/>
      <c r="E157" s="60" t="str">
        <f>IF(ISBLANK(D157)=FALSE,DATEDIF(D157,'TABEL KELAS'!$B$1,"Y"),"-")</f>
        <v>-</v>
      </c>
      <c r="F157" s="60" t="str">
        <f t="shared" si="4"/>
        <v>-</v>
      </c>
      <c r="G157" s="106"/>
      <c r="H157" s="107"/>
      <c r="I157" s="109"/>
      <c r="J157" s="60" t="str">
        <f t="shared" si="5"/>
        <v>-</v>
      </c>
    </row>
    <row r="158" spans="1:10">
      <c r="A158" s="34">
        <v>140</v>
      </c>
      <c r="B158" s="106"/>
      <c r="C158" s="107"/>
      <c r="D158" s="108"/>
      <c r="E158" s="60" t="str">
        <f>IF(ISBLANK(D158)=FALSE,DATEDIF(D158,'TABEL KELAS'!$B$1,"Y"),"-")</f>
        <v>-</v>
      </c>
      <c r="F158" s="60" t="str">
        <f t="shared" si="4"/>
        <v>-</v>
      </c>
      <c r="G158" s="106"/>
      <c r="H158" s="107"/>
      <c r="I158" s="109"/>
      <c r="J158" s="60" t="str">
        <f t="shared" si="5"/>
        <v>-</v>
      </c>
    </row>
    <row r="159" spans="1:10">
      <c r="A159" s="34">
        <v>141</v>
      </c>
      <c r="B159" s="106"/>
      <c r="C159" s="107"/>
      <c r="D159" s="108"/>
      <c r="E159" s="60" t="str">
        <f>IF(ISBLANK(D159)=FALSE,DATEDIF(D159,'TABEL KELAS'!$B$1,"Y"),"-")</f>
        <v>-</v>
      </c>
      <c r="F159" s="60" t="str">
        <f t="shared" si="4"/>
        <v>-</v>
      </c>
      <c r="G159" s="106"/>
      <c r="H159" s="107"/>
      <c r="I159" s="109"/>
      <c r="J159" s="60" t="str">
        <f t="shared" si="5"/>
        <v>-</v>
      </c>
    </row>
    <row r="160" spans="1:10">
      <c r="A160" s="34">
        <v>142</v>
      </c>
      <c r="B160" s="106"/>
      <c r="C160" s="107"/>
      <c r="D160" s="108"/>
      <c r="E160" s="60" t="str">
        <f>IF(ISBLANK(D160)=FALSE,DATEDIF(D160,'TABEL KELAS'!$B$1,"Y"),"-")</f>
        <v>-</v>
      </c>
      <c r="F160" s="60" t="str">
        <f t="shared" si="4"/>
        <v>-</v>
      </c>
      <c r="G160" s="106"/>
      <c r="H160" s="107"/>
      <c r="I160" s="109"/>
      <c r="J160" s="60" t="str">
        <f t="shared" si="5"/>
        <v>-</v>
      </c>
    </row>
    <row r="161" spans="1:10">
      <c r="A161" s="34">
        <v>143</v>
      </c>
      <c r="B161" s="106"/>
      <c r="C161" s="107"/>
      <c r="D161" s="108"/>
      <c r="E161" s="60" t="str">
        <f>IF(ISBLANK(D161)=FALSE,DATEDIF(D161,'TABEL KELAS'!$B$1,"Y"),"-")</f>
        <v>-</v>
      </c>
      <c r="F161" s="60" t="str">
        <f t="shared" si="4"/>
        <v>-</v>
      </c>
      <c r="G161" s="106"/>
      <c r="H161" s="107"/>
      <c r="I161" s="109"/>
      <c r="J161" s="60" t="str">
        <f t="shared" si="5"/>
        <v>-</v>
      </c>
    </row>
    <row r="162" spans="1:10">
      <c r="A162" s="34">
        <v>144</v>
      </c>
      <c r="B162" s="106"/>
      <c r="C162" s="107"/>
      <c r="D162" s="108"/>
      <c r="E162" s="60" t="str">
        <f>IF(ISBLANK(D162)=FALSE,DATEDIF(D162,'TABEL KELAS'!$B$1,"Y"),"-")</f>
        <v>-</v>
      </c>
      <c r="F162" s="60" t="str">
        <f t="shared" si="4"/>
        <v>-</v>
      </c>
      <c r="G162" s="106"/>
      <c r="H162" s="107"/>
      <c r="I162" s="109"/>
      <c r="J162" s="60" t="str">
        <f t="shared" si="5"/>
        <v>-</v>
      </c>
    </row>
    <row r="163" spans="1:10">
      <c r="A163" s="34">
        <v>145</v>
      </c>
      <c r="B163" s="106"/>
      <c r="C163" s="107"/>
      <c r="D163" s="108"/>
      <c r="E163" s="60" t="str">
        <f>IF(ISBLANK(D163)=FALSE,DATEDIF(D163,'TABEL KELAS'!$B$1,"Y"),"-")</f>
        <v>-</v>
      </c>
      <c r="F163" s="60" t="str">
        <f t="shared" si="4"/>
        <v>-</v>
      </c>
      <c r="G163" s="106"/>
      <c r="H163" s="107"/>
      <c r="I163" s="109"/>
      <c r="J163" s="60" t="str">
        <f t="shared" si="5"/>
        <v>-</v>
      </c>
    </row>
    <row r="164" spans="1:10">
      <c r="A164" s="34">
        <v>146</v>
      </c>
      <c r="B164" s="106"/>
      <c r="C164" s="107"/>
      <c r="D164" s="108"/>
      <c r="E164" s="60" t="str">
        <f>IF(ISBLANK(D164)=FALSE,DATEDIF(D164,'TABEL KELAS'!$B$1,"Y"),"-")</f>
        <v>-</v>
      </c>
      <c r="F164" s="60" t="str">
        <f t="shared" si="4"/>
        <v>-</v>
      </c>
      <c r="G164" s="106"/>
      <c r="H164" s="107"/>
      <c r="I164" s="109"/>
      <c r="J164" s="60" t="str">
        <f t="shared" si="5"/>
        <v>-</v>
      </c>
    </row>
    <row r="165" spans="1:10">
      <c r="A165" s="34">
        <v>147</v>
      </c>
      <c r="B165" s="106"/>
      <c r="C165" s="107"/>
      <c r="D165" s="108"/>
      <c r="E165" s="60" t="str">
        <f>IF(ISBLANK(D165)=FALSE,DATEDIF(D165,'TABEL KELAS'!$B$1,"Y"),"-")</f>
        <v>-</v>
      </c>
      <c r="F165" s="60" t="str">
        <f t="shared" si="4"/>
        <v>-</v>
      </c>
      <c r="G165" s="106"/>
      <c r="H165" s="107"/>
      <c r="I165" s="109"/>
      <c r="J165" s="60" t="str">
        <f t="shared" si="5"/>
        <v>-</v>
      </c>
    </row>
    <row r="166" spans="1:10">
      <c r="A166" s="34">
        <v>148</v>
      </c>
      <c r="B166" s="106"/>
      <c r="C166" s="107"/>
      <c r="D166" s="108"/>
      <c r="E166" s="60" t="str">
        <f>IF(ISBLANK(D166)=FALSE,DATEDIF(D166,'TABEL KELAS'!$B$1,"Y"),"-")</f>
        <v>-</v>
      </c>
      <c r="F166" s="60" t="str">
        <f t="shared" si="4"/>
        <v>-</v>
      </c>
      <c r="G166" s="106"/>
      <c r="H166" s="107"/>
      <c r="I166" s="109"/>
      <c r="J166" s="60" t="str">
        <f t="shared" si="5"/>
        <v>-</v>
      </c>
    </row>
    <row r="167" spans="1:10">
      <c r="A167" s="34">
        <v>149</v>
      </c>
      <c r="B167" s="106"/>
      <c r="C167" s="107"/>
      <c r="D167" s="108"/>
      <c r="E167" s="60" t="str">
        <f>IF(ISBLANK(D167)=FALSE,DATEDIF(D167,'TABEL KELAS'!$B$1,"Y"),"-")</f>
        <v>-</v>
      </c>
      <c r="F167" s="60" t="str">
        <f t="shared" si="4"/>
        <v>-</v>
      </c>
      <c r="G167" s="106"/>
      <c r="H167" s="107"/>
      <c r="I167" s="109"/>
      <c r="J167" s="60" t="str">
        <f t="shared" si="5"/>
        <v>-</v>
      </c>
    </row>
    <row r="168" spans="1:10">
      <c r="A168" s="34">
        <v>150</v>
      </c>
      <c r="B168" s="106"/>
      <c r="C168" s="107"/>
      <c r="D168" s="108"/>
      <c r="E168" s="60" t="str">
        <f>IF(ISBLANK(D168)=FALSE,DATEDIF(D168,'TABEL KELAS'!$B$1,"Y"),"-")</f>
        <v>-</v>
      </c>
      <c r="F168" s="60" t="str">
        <f t="shared" si="4"/>
        <v>-</v>
      </c>
      <c r="G168" s="106"/>
      <c r="H168" s="107"/>
      <c r="I168" s="109"/>
      <c r="J168" s="60" t="str">
        <f t="shared" si="5"/>
        <v>-</v>
      </c>
    </row>
    <row r="169" spans="1:10">
      <c r="A169" s="34">
        <v>151</v>
      </c>
      <c r="B169" s="106"/>
      <c r="C169" s="107"/>
      <c r="D169" s="108"/>
      <c r="E169" s="60" t="str">
        <f>IF(ISBLANK(D169)=FALSE,DATEDIF(D169,'TABEL KELAS'!$B$1,"Y"),"-")</f>
        <v>-</v>
      </c>
      <c r="F169" s="60" t="str">
        <f t="shared" si="4"/>
        <v>-</v>
      </c>
      <c r="G169" s="106"/>
      <c r="H169" s="107"/>
      <c r="I169" s="109"/>
      <c r="J169" s="60" t="str">
        <f t="shared" si="5"/>
        <v>-</v>
      </c>
    </row>
    <row r="170" spans="1:10">
      <c r="A170" s="34">
        <v>152</v>
      </c>
      <c r="B170" s="106"/>
      <c r="C170" s="107"/>
      <c r="D170" s="108"/>
      <c r="E170" s="60" t="str">
        <f>IF(ISBLANK(D170)=FALSE,DATEDIF(D170,'TABEL KELAS'!$B$1,"Y"),"-")</f>
        <v>-</v>
      </c>
      <c r="F170" s="60" t="str">
        <f t="shared" si="4"/>
        <v>-</v>
      </c>
      <c r="G170" s="106"/>
      <c r="H170" s="107"/>
      <c r="I170" s="109"/>
      <c r="J170" s="60" t="str">
        <f t="shared" si="5"/>
        <v>-</v>
      </c>
    </row>
    <row r="171" spans="1:10">
      <c r="A171" s="34">
        <v>153</v>
      </c>
      <c r="B171" s="106"/>
      <c r="C171" s="107"/>
      <c r="D171" s="108"/>
      <c r="E171" s="60" t="str">
        <f>IF(ISBLANK(D171)=FALSE,DATEDIF(D171,'TABEL KELAS'!$B$1,"Y"),"-")</f>
        <v>-</v>
      </c>
      <c r="F171" s="60" t="str">
        <f t="shared" si="4"/>
        <v>-</v>
      </c>
      <c r="G171" s="106"/>
      <c r="H171" s="107"/>
      <c r="I171" s="109"/>
      <c r="J171" s="60" t="str">
        <f t="shared" si="5"/>
        <v>-</v>
      </c>
    </row>
    <row r="172" spans="1:10">
      <c r="A172" s="34">
        <v>154</v>
      </c>
      <c r="B172" s="106"/>
      <c r="C172" s="107"/>
      <c r="D172" s="108"/>
      <c r="E172" s="60" t="str">
        <f>IF(ISBLANK(D172)=FALSE,DATEDIF(D172,'TABEL KELAS'!$B$1,"Y"),"-")</f>
        <v>-</v>
      </c>
      <c r="F172" s="60" t="str">
        <f t="shared" si="4"/>
        <v>-</v>
      </c>
      <c r="G172" s="106"/>
      <c r="H172" s="107"/>
      <c r="I172" s="109"/>
      <c r="J172" s="60" t="str">
        <f t="shared" si="5"/>
        <v>-</v>
      </c>
    </row>
    <row r="173" spans="1:10">
      <c r="A173" s="34">
        <v>155</v>
      </c>
      <c r="B173" s="106"/>
      <c r="C173" s="107"/>
      <c r="D173" s="108"/>
      <c r="E173" s="60" t="str">
        <f>IF(ISBLANK(D173)=FALSE,DATEDIF(D173,'TABEL KELAS'!$B$1,"Y"),"-")</f>
        <v>-</v>
      </c>
      <c r="F173" s="60" t="str">
        <f t="shared" si="4"/>
        <v>-</v>
      </c>
      <c r="G173" s="106"/>
      <c r="H173" s="107"/>
      <c r="I173" s="109"/>
      <c r="J173" s="60" t="str">
        <f t="shared" si="5"/>
        <v>-</v>
      </c>
    </row>
    <row r="174" spans="1:10">
      <c r="A174" s="34">
        <v>156</v>
      </c>
      <c r="B174" s="106"/>
      <c r="C174" s="107"/>
      <c r="D174" s="108"/>
      <c r="E174" s="60" t="str">
        <f>IF(ISBLANK(D174)=FALSE,DATEDIF(D174,'TABEL KELAS'!$B$1,"Y"),"-")</f>
        <v>-</v>
      </c>
      <c r="F174" s="60" t="str">
        <f t="shared" si="4"/>
        <v>-</v>
      </c>
      <c r="G174" s="106"/>
      <c r="H174" s="107"/>
      <c r="I174" s="109"/>
      <c r="J174" s="60" t="str">
        <f t="shared" si="5"/>
        <v>-</v>
      </c>
    </row>
    <row r="175" spans="1:10">
      <c r="A175" s="34">
        <v>157</v>
      </c>
      <c r="B175" s="106"/>
      <c r="C175" s="107"/>
      <c r="D175" s="108"/>
      <c r="E175" s="60" t="str">
        <f>IF(ISBLANK(D175)=FALSE,DATEDIF(D175,'TABEL KELAS'!$B$1,"Y"),"-")</f>
        <v>-</v>
      </c>
      <c r="F175" s="60" t="str">
        <f t="shared" si="4"/>
        <v>-</v>
      </c>
      <c r="G175" s="106"/>
      <c r="H175" s="107"/>
      <c r="I175" s="109"/>
      <c r="J175" s="60" t="str">
        <f t="shared" si="5"/>
        <v>-</v>
      </c>
    </row>
    <row r="176" spans="1:10">
      <c r="A176" s="34">
        <v>158</v>
      </c>
      <c r="B176" s="106"/>
      <c r="C176" s="107"/>
      <c r="D176" s="108"/>
      <c r="E176" s="60" t="str">
        <f>IF(ISBLANK(D176)=FALSE,DATEDIF(D176,'TABEL KELAS'!$B$1,"Y"),"-")</f>
        <v>-</v>
      </c>
      <c r="F176" s="60" t="str">
        <f t="shared" si="4"/>
        <v>-</v>
      </c>
      <c r="G176" s="106"/>
      <c r="H176" s="107"/>
      <c r="I176" s="109"/>
      <c r="J176" s="60" t="str">
        <f t="shared" si="5"/>
        <v>-</v>
      </c>
    </row>
    <row r="177" spans="1:10">
      <c r="A177" s="34">
        <v>159</v>
      </c>
      <c r="B177" s="106"/>
      <c r="C177" s="107"/>
      <c r="D177" s="108"/>
      <c r="E177" s="60" t="str">
        <f>IF(ISBLANK(D177)=FALSE,DATEDIF(D177,'TABEL KELAS'!$B$1,"Y"),"-")</f>
        <v>-</v>
      </c>
      <c r="F177" s="60" t="str">
        <f t="shared" si="4"/>
        <v>-</v>
      </c>
      <c r="G177" s="106"/>
      <c r="H177" s="107"/>
      <c r="I177" s="109"/>
      <c r="J177" s="60" t="str">
        <f t="shared" si="5"/>
        <v>-</v>
      </c>
    </row>
    <row r="178" spans="1:10">
      <c r="A178" s="34">
        <v>160</v>
      </c>
      <c r="B178" s="106"/>
      <c r="C178" s="107"/>
      <c r="D178" s="108"/>
      <c r="E178" s="60" t="str">
        <f>IF(ISBLANK(D178)=FALSE,DATEDIF(D178,'TABEL KELAS'!$B$1,"Y"),"-")</f>
        <v>-</v>
      </c>
      <c r="F178" s="60" t="str">
        <f t="shared" si="4"/>
        <v>-</v>
      </c>
      <c r="G178" s="106"/>
      <c r="H178" s="107"/>
      <c r="I178" s="109"/>
      <c r="J178" s="60" t="str">
        <f t="shared" si="5"/>
        <v>-</v>
      </c>
    </row>
    <row r="179" spans="1:10">
      <c r="A179" s="34">
        <v>161</v>
      </c>
      <c r="B179" s="106"/>
      <c r="C179" s="107"/>
      <c r="D179" s="108"/>
      <c r="E179" s="60" t="str">
        <f>IF(ISBLANK(D179)=FALSE,DATEDIF(D179,'TABEL KELAS'!$B$1,"Y"),"-")</f>
        <v>-</v>
      </c>
      <c r="F179" s="60" t="str">
        <f t="shared" si="4"/>
        <v>-</v>
      </c>
      <c r="G179" s="106"/>
      <c r="H179" s="107"/>
      <c r="I179" s="109"/>
      <c r="J179" s="60" t="str">
        <f t="shared" si="5"/>
        <v>-</v>
      </c>
    </row>
    <row r="180" spans="1:10">
      <c r="A180" s="34">
        <v>162</v>
      </c>
      <c r="B180" s="106"/>
      <c r="C180" s="107"/>
      <c r="D180" s="108"/>
      <c r="E180" s="60" t="str">
        <f>IF(ISBLANK(D180)=FALSE,DATEDIF(D180,'TABEL KELAS'!$B$1,"Y"),"-")</f>
        <v>-</v>
      </c>
      <c r="F180" s="60" t="str">
        <f t="shared" si="4"/>
        <v>-</v>
      </c>
      <c r="G180" s="106"/>
      <c r="H180" s="107"/>
      <c r="I180" s="109"/>
      <c r="J180" s="60" t="str">
        <f t="shared" si="5"/>
        <v>-</v>
      </c>
    </row>
    <row r="181" spans="1:10">
      <c r="A181" s="34">
        <v>163</v>
      </c>
      <c r="B181" s="106"/>
      <c r="C181" s="107"/>
      <c r="D181" s="108"/>
      <c r="E181" s="60" t="str">
        <f>IF(ISBLANK(D181)=FALSE,DATEDIF(D181,'TABEL KELAS'!$B$1,"Y"),"-")</f>
        <v>-</v>
      </c>
      <c r="F181" s="60" t="str">
        <f t="shared" si="4"/>
        <v>-</v>
      </c>
      <c r="G181" s="106"/>
      <c r="H181" s="107"/>
      <c r="I181" s="109"/>
      <c r="J181" s="60" t="str">
        <f t="shared" si="5"/>
        <v>-</v>
      </c>
    </row>
    <row r="182" spans="1:10">
      <c r="A182" s="34">
        <v>164</v>
      </c>
      <c r="B182" s="106"/>
      <c r="C182" s="107"/>
      <c r="D182" s="108"/>
      <c r="E182" s="60" t="str">
        <f>IF(ISBLANK(D182)=FALSE,DATEDIF(D182,'TABEL KELAS'!$B$1,"Y"),"-")</f>
        <v>-</v>
      </c>
      <c r="F182" s="60" t="str">
        <f t="shared" si="4"/>
        <v>-</v>
      </c>
      <c r="G182" s="106"/>
      <c r="H182" s="107"/>
      <c r="I182" s="109"/>
      <c r="J182" s="60" t="str">
        <f t="shared" si="5"/>
        <v>-</v>
      </c>
    </row>
    <row r="183" spans="1:10">
      <c r="A183" s="34">
        <v>165</v>
      </c>
      <c r="B183" s="106"/>
      <c r="C183" s="107"/>
      <c r="D183" s="108"/>
      <c r="E183" s="60" t="str">
        <f>IF(ISBLANK(D183)=FALSE,DATEDIF(D183,'TABEL KELAS'!$B$1,"Y"),"-")</f>
        <v>-</v>
      </c>
      <c r="F183" s="60" t="str">
        <f t="shared" si="4"/>
        <v>-</v>
      </c>
      <c r="G183" s="106"/>
      <c r="H183" s="107"/>
      <c r="I183" s="109"/>
      <c r="J183" s="60" t="str">
        <f t="shared" si="5"/>
        <v>-</v>
      </c>
    </row>
    <row r="184" spans="1:10">
      <c r="A184" s="34">
        <v>166</v>
      </c>
      <c r="B184" s="106"/>
      <c r="C184" s="107"/>
      <c r="D184" s="108"/>
      <c r="E184" s="60" t="str">
        <f>IF(ISBLANK(D184)=FALSE,DATEDIF(D184,'TABEL KELAS'!$B$1,"Y"),"-")</f>
        <v>-</v>
      </c>
      <c r="F184" s="60" t="str">
        <f t="shared" si="4"/>
        <v>-</v>
      </c>
      <c r="G184" s="106"/>
      <c r="H184" s="107"/>
      <c r="I184" s="109"/>
      <c r="J184" s="60" t="str">
        <f t="shared" si="5"/>
        <v>-</v>
      </c>
    </row>
    <row r="185" spans="1:10">
      <c r="A185" s="34">
        <v>167</v>
      </c>
      <c r="B185" s="106"/>
      <c r="C185" s="107"/>
      <c r="D185" s="108"/>
      <c r="E185" s="60" t="str">
        <f>IF(ISBLANK(D185)=FALSE,DATEDIF(D185,'TABEL KELAS'!$B$1,"Y"),"-")</f>
        <v>-</v>
      </c>
      <c r="F185" s="60" t="str">
        <f t="shared" si="4"/>
        <v>-</v>
      </c>
      <c r="G185" s="106"/>
      <c r="H185" s="107"/>
      <c r="I185" s="109"/>
      <c r="J185" s="60" t="str">
        <f t="shared" si="5"/>
        <v>-</v>
      </c>
    </row>
    <row r="186" spans="1:10">
      <c r="A186" s="34">
        <v>168</v>
      </c>
      <c r="B186" s="106"/>
      <c r="C186" s="107"/>
      <c r="D186" s="108"/>
      <c r="E186" s="60" t="str">
        <f>IF(ISBLANK(D186)=FALSE,DATEDIF(D186,'TABEL KELAS'!$B$1,"Y"),"-")</f>
        <v>-</v>
      </c>
      <c r="F186" s="60" t="str">
        <f t="shared" si="4"/>
        <v>-</v>
      </c>
      <c r="G186" s="106"/>
      <c r="H186" s="107"/>
      <c r="I186" s="109"/>
      <c r="J186" s="60" t="str">
        <f t="shared" si="5"/>
        <v>-</v>
      </c>
    </row>
    <row r="187" spans="1:10">
      <c r="A187" s="34">
        <v>169</v>
      </c>
      <c r="B187" s="106"/>
      <c r="C187" s="107"/>
      <c r="D187" s="108"/>
      <c r="E187" s="60" t="str">
        <f>IF(ISBLANK(D187)=FALSE,DATEDIF(D187,'TABEL KELAS'!$B$1,"Y"),"-")</f>
        <v>-</v>
      </c>
      <c r="F187" s="60" t="str">
        <f t="shared" si="4"/>
        <v>-</v>
      </c>
      <c r="G187" s="106"/>
      <c r="H187" s="107"/>
      <c r="I187" s="109"/>
      <c r="J187" s="60" t="str">
        <f t="shared" si="5"/>
        <v>-</v>
      </c>
    </row>
    <row r="188" spans="1:10">
      <c r="A188" s="34">
        <v>170</v>
      </c>
      <c r="B188" s="106"/>
      <c r="C188" s="107"/>
      <c r="D188" s="108"/>
      <c r="E188" s="60" t="str">
        <f>IF(ISBLANK(D188)=FALSE,DATEDIF(D188,'TABEL KELAS'!$B$1,"Y"),"-")</f>
        <v>-</v>
      </c>
      <c r="F188" s="60" t="str">
        <f t="shared" si="4"/>
        <v>-</v>
      </c>
      <c r="G188" s="106"/>
      <c r="H188" s="107"/>
      <c r="I188" s="109"/>
      <c r="J188" s="60" t="str">
        <f t="shared" si="5"/>
        <v>-</v>
      </c>
    </row>
    <row r="189" spans="1:10">
      <c r="A189" s="34">
        <v>171</v>
      </c>
      <c r="B189" s="106"/>
      <c r="C189" s="107"/>
      <c r="D189" s="108"/>
      <c r="E189" s="60" t="str">
        <f>IF(ISBLANK(D189)=FALSE,DATEDIF(D189,'TABEL KELAS'!$B$1,"Y"),"-")</f>
        <v>-</v>
      </c>
      <c r="F189" s="60" t="str">
        <f t="shared" si="4"/>
        <v>-</v>
      </c>
      <c r="G189" s="106"/>
      <c r="H189" s="107"/>
      <c r="I189" s="109"/>
      <c r="J189" s="60" t="str">
        <f t="shared" si="5"/>
        <v>-</v>
      </c>
    </row>
    <row r="190" spans="1:10">
      <c r="A190" s="34">
        <v>172</v>
      </c>
      <c r="B190" s="106"/>
      <c r="C190" s="107"/>
      <c r="D190" s="108"/>
      <c r="E190" s="60" t="str">
        <f>IF(ISBLANK(D190)=FALSE,DATEDIF(D190,'TABEL KELAS'!$B$1,"Y"),"-")</f>
        <v>-</v>
      </c>
      <c r="F190" s="60" t="str">
        <f t="shared" si="4"/>
        <v>-</v>
      </c>
      <c r="G190" s="106"/>
      <c r="H190" s="107"/>
      <c r="I190" s="109"/>
      <c r="J190" s="60" t="str">
        <f t="shared" si="5"/>
        <v>-</v>
      </c>
    </row>
    <row r="191" spans="1:10">
      <c r="A191" s="34">
        <v>173</v>
      </c>
      <c r="B191" s="106"/>
      <c r="C191" s="107"/>
      <c r="D191" s="108"/>
      <c r="E191" s="60" t="str">
        <f>IF(ISBLANK(D191)=FALSE,DATEDIF(D191,'TABEL KELAS'!$B$1,"Y"),"-")</f>
        <v>-</v>
      </c>
      <c r="F191" s="60" t="str">
        <f t="shared" si="4"/>
        <v>-</v>
      </c>
      <c r="G191" s="106"/>
      <c r="H191" s="107"/>
      <c r="I191" s="109"/>
      <c r="J191" s="60" t="str">
        <f t="shared" si="5"/>
        <v>-</v>
      </c>
    </row>
    <row r="192" spans="1:10">
      <c r="A192" s="34">
        <v>174</v>
      </c>
      <c r="B192" s="106"/>
      <c r="C192" s="107"/>
      <c r="D192" s="108"/>
      <c r="E192" s="60" t="str">
        <f>IF(ISBLANK(D192)=FALSE,DATEDIF(D192,'TABEL KELAS'!$B$1,"Y"),"-")</f>
        <v>-</v>
      </c>
      <c r="F192" s="60" t="str">
        <f t="shared" si="4"/>
        <v>-</v>
      </c>
      <c r="G192" s="106"/>
      <c r="H192" s="107"/>
      <c r="I192" s="109"/>
      <c r="J192" s="60" t="str">
        <f t="shared" si="5"/>
        <v>-</v>
      </c>
    </row>
    <row r="193" spans="1:10">
      <c r="A193" s="34">
        <v>175</v>
      </c>
      <c r="B193" s="106"/>
      <c r="C193" s="107"/>
      <c r="D193" s="108"/>
      <c r="E193" s="60" t="str">
        <f>IF(ISBLANK(D193)=FALSE,DATEDIF(D193,'TABEL KELAS'!$B$1,"Y"),"-")</f>
        <v>-</v>
      </c>
      <c r="F193" s="60" t="str">
        <f t="shared" si="4"/>
        <v>-</v>
      </c>
      <c r="G193" s="106"/>
      <c r="H193" s="107"/>
      <c r="I193" s="109"/>
      <c r="J193" s="60" t="str">
        <f t="shared" si="5"/>
        <v>-</v>
      </c>
    </row>
    <row r="194" spans="1:10">
      <c r="A194" s="34">
        <v>176</v>
      </c>
      <c r="B194" s="106"/>
      <c r="C194" s="107"/>
      <c r="D194" s="108"/>
      <c r="E194" s="60" t="str">
        <f>IF(ISBLANK(D194)=FALSE,DATEDIF(D194,'TABEL KELAS'!$B$1,"Y"),"-")</f>
        <v>-</v>
      </c>
      <c r="F194" s="60" t="str">
        <f t="shared" si="4"/>
        <v>-</v>
      </c>
      <c r="G194" s="106"/>
      <c r="H194" s="107"/>
      <c r="I194" s="109"/>
      <c r="J194" s="60" t="str">
        <f t="shared" si="5"/>
        <v>-</v>
      </c>
    </row>
    <row r="195" spans="1:10">
      <c r="A195" s="34">
        <v>177</v>
      </c>
      <c r="B195" s="106"/>
      <c r="C195" s="107"/>
      <c r="D195" s="108"/>
      <c r="E195" s="60" t="str">
        <f>IF(ISBLANK(D195)=FALSE,DATEDIF(D195,'TABEL KELAS'!$B$1,"Y"),"-")</f>
        <v>-</v>
      </c>
      <c r="F195" s="60" t="str">
        <f t="shared" si="4"/>
        <v>-</v>
      </c>
      <c r="G195" s="106"/>
      <c r="H195" s="107"/>
      <c r="I195" s="109"/>
      <c r="J195" s="60" t="str">
        <f t="shared" si="5"/>
        <v>-</v>
      </c>
    </row>
    <row r="196" spans="1:10">
      <c r="A196" s="34">
        <v>178</v>
      </c>
      <c r="B196" s="106"/>
      <c r="C196" s="107"/>
      <c r="D196" s="108"/>
      <c r="E196" s="60" t="str">
        <f>IF(ISBLANK(D196)=FALSE,DATEDIF(D196,'TABEL KELAS'!$B$1,"Y"),"-")</f>
        <v>-</v>
      </c>
      <c r="F196" s="60" t="str">
        <f t="shared" si="4"/>
        <v>-</v>
      </c>
      <c r="G196" s="106"/>
      <c r="H196" s="107"/>
      <c r="I196" s="109"/>
      <c r="J196" s="60" t="str">
        <f t="shared" si="5"/>
        <v>-</v>
      </c>
    </row>
    <row r="197" spans="1:10">
      <c r="A197" s="34">
        <v>179</v>
      </c>
      <c r="B197" s="106"/>
      <c r="C197" s="107"/>
      <c r="D197" s="108"/>
      <c r="E197" s="60" t="str">
        <f>IF(ISBLANK(D197)=FALSE,DATEDIF(D197,'TABEL KELAS'!$B$1,"Y"),"-")</f>
        <v>-</v>
      </c>
      <c r="F197" s="60" t="str">
        <f t="shared" si="4"/>
        <v>-</v>
      </c>
      <c r="G197" s="106"/>
      <c r="H197" s="107"/>
      <c r="I197" s="109"/>
      <c r="J197" s="60" t="str">
        <f t="shared" si="5"/>
        <v>-</v>
      </c>
    </row>
    <row r="198" spans="1:10">
      <c r="A198" s="34">
        <v>180</v>
      </c>
      <c r="B198" s="106"/>
      <c r="C198" s="107"/>
      <c r="D198" s="108"/>
      <c r="E198" s="60" t="str">
        <f>IF(ISBLANK(D198)=FALSE,DATEDIF(D198,'TABEL KELAS'!$B$1,"Y"),"-")</f>
        <v>-</v>
      </c>
      <c r="F198" s="60" t="str">
        <f t="shared" si="4"/>
        <v>-</v>
      </c>
      <c r="G198" s="106"/>
      <c r="H198" s="107"/>
      <c r="I198" s="109"/>
      <c r="J198" s="60" t="str">
        <f t="shared" si="5"/>
        <v>-</v>
      </c>
    </row>
    <row r="199" spans="1:10">
      <c r="A199" s="34">
        <v>181</v>
      </c>
      <c r="B199" s="106"/>
      <c r="C199" s="107"/>
      <c r="D199" s="108"/>
      <c r="E199" s="60" t="str">
        <f>IF(ISBLANK(D199)=FALSE,DATEDIF(D199,'TABEL KELAS'!$B$1,"Y"),"-")</f>
        <v>-</v>
      </c>
      <c r="F199" s="60" t="str">
        <f t="shared" si="4"/>
        <v>-</v>
      </c>
      <c r="G199" s="106"/>
      <c r="H199" s="107"/>
      <c r="I199" s="109"/>
      <c r="J199" s="60" t="str">
        <f t="shared" si="5"/>
        <v>-</v>
      </c>
    </row>
    <row r="200" spans="1:10">
      <c r="A200" s="34">
        <v>182</v>
      </c>
      <c r="B200" s="106"/>
      <c r="C200" s="107"/>
      <c r="D200" s="108"/>
      <c r="E200" s="60" t="str">
        <f>IF(ISBLANK(D200)=FALSE,DATEDIF(D200,'TABEL KELAS'!$B$1,"Y"),"-")</f>
        <v>-</v>
      </c>
      <c r="F200" s="60" t="str">
        <f t="shared" si="4"/>
        <v>-</v>
      </c>
      <c r="G200" s="106"/>
      <c r="H200" s="107"/>
      <c r="I200" s="109"/>
      <c r="J200" s="60" t="str">
        <f t="shared" si="5"/>
        <v>-</v>
      </c>
    </row>
    <row r="201" spans="1:10">
      <c r="A201" s="34">
        <v>183</v>
      </c>
      <c r="B201" s="106"/>
      <c r="C201" s="107"/>
      <c r="D201" s="108"/>
      <c r="E201" s="60" t="str">
        <f>IF(ISBLANK(D201)=FALSE,DATEDIF(D201,'TABEL KELAS'!$B$1,"Y"),"-")</f>
        <v>-</v>
      </c>
      <c r="F201" s="60" t="str">
        <f t="shared" si="4"/>
        <v>-</v>
      </c>
      <c r="G201" s="106"/>
      <c r="H201" s="107"/>
      <c r="I201" s="109"/>
      <c r="J201" s="60" t="str">
        <f t="shared" si="5"/>
        <v>-</v>
      </c>
    </row>
    <row r="202" spans="1:10">
      <c r="A202" s="34">
        <v>184</v>
      </c>
      <c r="B202" s="106"/>
      <c r="C202" s="107"/>
      <c r="D202" s="108"/>
      <c r="E202" s="60" t="str">
        <f>IF(ISBLANK(D202)=FALSE,DATEDIF(D202,'TABEL KELAS'!$B$1,"Y"),"-")</f>
        <v>-</v>
      </c>
      <c r="F202" s="60" t="str">
        <f t="shared" si="4"/>
        <v>-</v>
      </c>
      <c r="G202" s="106"/>
      <c r="H202" s="107"/>
      <c r="I202" s="109"/>
      <c r="J202" s="60" t="str">
        <f t="shared" si="5"/>
        <v>-</v>
      </c>
    </row>
    <row r="203" spans="1:10">
      <c r="A203" s="34">
        <v>185</v>
      </c>
      <c r="B203" s="106"/>
      <c r="C203" s="107"/>
      <c r="D203" s="108"/>
      <c r="E203" s="60" t="str">
        <f>IF(ISBLANK(D203)=FALSE,DATEDIF(D203,'TABEL KELAS'!$B$1,"Y"),"-")</f>
        <v>-</v>
      </c>
      <c r="F203" s="60" t="str">
        <f t="shared" si="4"/>
        <v>-</v>
      </c>
      <c r="G203" s="106"/>
      <c r="H203" s="107"/>
      <c r="I203" s="109"/>
      <c r="J203" s="60" t="str">
        <f t="shared" si="5"/>
        <v>-</v>
      </c>
    </row>
    <row r="204" spans="1:10">
      <c r="A204" s="34">
        <v>186</v>
      </c>
      <c r="B204" s="106"/>
      <c r="C204" s="107"/>
      <c r="D204" s="108"/>
      <c r="E204" s="60" t="str">
        <f>IF(ISBLANK(D204)=FALSE,DATEDIF(D204,'TABEL KELAS'!$B$1,"Y"),"-")</f>
        <v>-</v>
      </c>
      <c r="F204" s="60" t="str">
        <f t="shared" si="4"/>
        <v>-</v>
      </c>
      <c r="G204" s="106"/>
      <c r="H204" s="107"/>
      <c r="I204" s="109"/>
      <c r="J204" s="60" t="str">
        <f t="shared" si="5"/>
        <v>-</v>
      </c>
    </row>
    <row r="205" spans="1:10">
      <c r="A205" s="34">
        <v>187</v>
      </c>
      <c r="B205" s="106"/>
      <c r="C205" s="107"/>
      <c r="D205" s="108"/>
      <c r="E205" s="60" t="str">
        <f>IF(ISBLANK(D205)=FALSE,DATEDIF(D205,'TABEL KELAS'!$B$1,"Y"),"-")</f>
        <v>-</v>
      </c>
      <c r="F205" s="60" t="str">
        <f t="shared" si="4"/>
        <v>-</v>
      </c>
      <c r="G205" s="106"/>
      <c r="H205" s="107"/>
      <c r="I205" s="109"/>
      <c r="J205" s="60" t="str">
        <f t="shared" si="5"/>
        <v>-</v>
      </c>
    </row>
    <row r="206" spans="1:10">
      <c r="A206" s="34">
        <v>188</v>
      </c>
      <c r="B206" s="106"/>
      <c r="C206" s="107"/>
      <c r="D206" s="108"/>
      <c r="E206" s="60" t="str">
        <f>IF(ISBLANK(D206)=FALSE,DATEDIF(D206,'TABEL KELAS'!$B$1,"Y"),"-")</f>
        <v>-</v>
      </c>
      <c r="F206" s="60" t="str">
        <f t="shared" si="4"/>
        <v>-</v>
      </c>
      <c r="G206" s="106"/>
      <c r="H206" s="107"/>
      <c r="I206" s="109"/>
      <c r="J206" s="60" t="str">
        <f t="shared" si="5"/>
        <v>-</v>
      </c>
    </row>
    <row r="207" spans="1:10">
      <c r="A207" s="34">
        <v>189</v>
      </c>
      <c r="B207" s="106"/>
      <c r="C207" s="107"/>
      <c r="D207" s="108"/>
      <c r="E207" s="60" t="str">
        <f>IF(ISBLANK(D207)=FALSE,DATEDIF(D207,'TABEL KELAS'!$B$1,"Y"),"-")</f>
        <v>-</v>
      </c>
      <c r="F207" s="60" t="str">
        <f t="shared" si="4"/>
        <v>-</v>
      </c>
      <c r="G207" s="106"/>
      <c r="H207" s="107"/>
      <c r="I207" s="109"/>
      <c r="J207" s="60" t="str">
        <f t="shared" si="5"/>
        <v>-</v>
      </c>
    </row>
    <row r="208" spans="1:10">
      <c r="A208" s="34">
        <v>190</v>
      </c>
      <c r="B208" s="106"/>
      <c r="C208" s="107"/>
      <c r="D208" s="108"/>
      <c r="E208" s="60" t="str">
        <f>IF(ISBLANK(D208)=FALSE,DATEDIF(D208,'TABEL KELAS'!$B$1,"Y"),"-")</f>
        <v>-</v>
      </c>
      <c r="F208" s="60" t="str">
        <f t="shared" si="4"/>
        <v>-</v>
      </c>
      <c r="G208" s="106"/>
      <c r="H208" s="107"/>
      <c r="I208" s="109"/>
      <c r="J208" s="60" t="str">
        <f t="shared" si="5"/>
        <v>-</v>
      </c>
    </row>
    <row r="209" spans="1:10">
      <c r="A209" s="34">
        <v>191</v>
      </c>
      <c r="B209" s="106"/>
      <c r="C209" s="107"/>
      <c r="D209" s="108"/>
      <c r="E209" s="60" t="str">
        <f>IF(ISBLANK(D209)=FALSE,DATEDIF(D209,'TABEL KELAS'!$B$1,"Y"),"-")</f>
        <v>-</v>
      </c>
      <c r="F209" s="60" t="str">
        <f t="shared" si="4"/>
        <v>-</v>
      </c>
      <c r="G209" s="106"/>
      <c r="H209" s="107"/>
      <c r="I209" s="109"/>
      <c r="J209" s="60" t="str">
        <f t="shared" si="5"/>
        <v>-</v>
      </c>
    </row>
    <row r="210" spans="1:10">
      <c r="A210" s="34">
        <v>192</v>
      </c>
      <c r="B210" s="106"/>
      <c r="C210" s="107"/>
      <c r="D210" s="108"/>
      <c r="E210" s="60" t="str">
        <f>IF(ISBLANK(D210)=FALSE,DATEDIF(D210,'TABEL KELAS'!$B$1,"Y"),"-")</f>
        <v>-</v>
      </c>
      <c r="F210" s="60" t="str">
        <f t="shared" si="4"/>
        <v>-</v>
      </c>
      <c r="G210" s="106"/>
      <c r="H210" s="107"/>
      <c r="I210" s="109"/>
      <c r="J210" s="60" t="str">
        <f t="shared" si="5"/>
        <v>-</v>
      </c>
    </row>
    <row r="211" spans="1:10">
      <c r="A211" s="34">
        <v>193</v>
      </c>
      <c r="B211" s="106"/>
      <c r="C211" s="107"/>
      <c r="D211" s="108"/>
      <c r="E211" s="60" t="str">
        <f>IF(ISBLANK(D211)=FALSE,DATEDIF(D211,'TABEL KELAS'!$B$1,"Y"),"-")</f>
        <v>-</v>
      </c>
      <c r="F211" s="60" t="str">
        <f t="shared" si="4"/>
        <v>-</v>
      </c>
      <c r="G211" s="106"/>
      <c r="H211" s="107"/>
      <c r="I211" s="109"/>
      <c r="J211" s="60" t="str">
        <f t="shared" si="5"/>
        <v>-</v>
      </c>
    </row>
    <row r="212" spans="1:10">
      <c r="A212" s="34">
        <v>194</v>
      </c>
      <c r="B212" s="106"/>
      <c r="C212" s="107"/>
      <c r="D212" s="108"/>
      <c r="E212" s="60" t="str">
        <f>IF(ISBLANK(D212)=FALSE,DATEDIF(D212,'TABEL KELAS'!$B$1,"Y"),"-")</f>
        <v>-</v>
      </c>
      <c r="F212" s="60" t="str">
        <f t="shared" ref="F212:F218" si="6">IF(E212&gt;=60,"-",IF(E212&gt;=18,"SENIOR",IF(E212&gt;=16,"JUNIOR",IF(E212&gt;=14,"KADET",IF(E212&gt;=12,"PEMULA",IF(E212&gt;=10,"PRA PEMULA",IF(E212&gt;=8,"USIA DINI",IF(E212&gt;=6,"PRA USIA DINI","-"))))))))</f>
        <v>-</v>
      </c>
      <c r="G212" s="106"/>
      <c r="H212" s="107"/>
      <c r="I212" s="109"/>
      <c r="J212" s="60" t="str">
        <f t="shared" ref="J212:J218" si="7">IF(ISBLANK(B212)=FALSE,$D$10,"-")</f>
        <v>-</v>
      </c>
    </row>
    <row r="213" spans="1:10">
      <c r="A213" s="34">
        <v>195</v>
      </c>
      <c r="B213" s="106"/>
      <c r="C213" s="107"/>
      <c r="D213" s="108"/>
      <c r="E213" s="60" t="str">
        <f>IF(ISBLANK(D213)=FALSE,DATEDIF(D213,'TABEL KELAS'!$B$1,"Y"),"-")</f>
        <v>-</v>
      </c>
      <c r="F213" s="60" t="str">
        <f t="shared" si="6"/>
        <v>-</v>
      </c>
      <c r="G213" s="106"/>
      <c r="H213" s="107"/>
      <c r="I213" s="109"/>
      <c r="J213" s="60" t="str">
        <f t="shared" si="7"/>
        <v>-</v>
      </c>
    </row>
    <row r="214" spans="1:10">
      <c r="A214" s="34">
        <v>196</v>
      </c>
      <c r="B214" s="106"/>
      <c r="C214" s="107"/>
      <c r="D214" s="108"/>
      <c r="E214" s="60" t="str">
        <f>IF(ISBLANK(D214)=FALSE,DATEDIF(D214,'TABEL KELAS'!$B$1,"Y"),"-")</f>
        <v>-</v>
      </c>
      <c r="F214" s="60" t="str">
        <f t="shared" si="6"/>
        <v>-</v>
      </c>
      <c r="G214" s="106"/>
      <c r="H214" s="107"/>
      <c r="I214" s="109"/>
      <c r="J214" s="60" t="str">
        <f t="shared" si="7"/>
        <v>-</v>
      </c>
    </row>
    <row r="215" spans="1:10">
      <c r="A215" s="34">
        <v>197</v>
      </c>
      <c r="B215" s="106"/>
      <c r="C215" s="107"/>
      <c r="D215" s="108"/>
      <c r="E215" s="60" t="str">
        <f>IF(ISBLANK(D215)=FALSE,DATEDIF(D215,'TABEL KELAS'!$B$1,"Y"),"-")</f>
        <v>-</v>
      </c>
      <c r="F215" s="60" t="str">
        <f t="shared" si="6"/>
        <v>-</v>
      </c>
      <c r="G215" s="106"/>
      <c r="H215" s="107"/>
      <c r="I215" s="109"/>
      <c r="J215" s="60" t="str">
        <f t="shared" si="7"/>
        <v>-</v>
      </c>
    </row>
    <row r="216" spans="1:10">
      <c r="A216" s="34">
        <v>198</v>
      </c>
      <c r="B216" s="106"/>
      <c r="C216" s="107"/>
      <c r="D216" s="108"/>
      <c r="E216" s="60" t="str">
        <f>IF(ISBLANK(D216)=FALSE,DATEDIF(D216,'TABEL KELAS'!$B$1,"Y"),"-")</f>
        <v>-</v>
      </c>
      <c r="F216" s="60" t="str">
        <f t="shared" si="6"/>
        <v>-</v>
      </c>
      <c r="G216" s="106"/>
      <c r="H216" s="107"/>
      <c r="I216" s="109"/>
      <c r="J216" s="60" t="str">
        <f t="shared" si="7"/>
        <v>-</v>
      </c>
    </row>
    <row r="217" spans="1:10">
      <c r="A217" s="34">
        <v>199</v>
      </c>
      <c r="B217" s="106"/>
      <c r="C217" s="107"/>
      <c r="D217" s="108"/>
      <c r="E217" s="60" t="str">
        <f>IF(ISBLANK(D217)=FALSE,DATEDIF(D217,'TABEL KELAS'!$B$1,"Y"),"-")</f>
        <v>-</v>
      </c>
      <c r="F217" s="60" t="str">
        <f t="shared" si="6"/>
        <v>-</v>
      </c>
      <c r="G217" s="106"/>
      <c r="H217" s="107"/>
      <c r="I217" s="109"/>
      <c r="J217" s="60" t="str">
        <f t="shared" si="7"/>
        <v>-</v>
      </c>
    </row>
    <row r="218" spans="1:10">
      <c r="A218" s="34">
        <v>200</v>
      </c>
      <c r="B218" s="106"/>
      <c r="C218" s="107"/>
      <c r="D218" s="108"/>
      <c r="E218" s="60" t="str">
        <f>IF(ISBLANK(D218)=FALSE,DATEDIF(D218,'TABEL KELAS'!$B$1,"Y"),"-")</f>
        <v>-</v>
      </c>
      <c r="F218" s="60" t="str">
        <f t="shared" si="6"/>
        <v>-</v>
      </c>
      <c r="G218" s="106"/>
      <c r="H218" s="107"/>
      <c r="I218" s="109"/>
      <c r="J218" s="60" t="str">
        <f t="shared" si="7"/>
        <v>-</v>
      </c>
    </row>
  </sheetData>
  <sheetProtection algorithmName="SHA-512" hashValue="msx2Q3eq4aRxz7h0TbOvmjJgLJya9EdiAQQ9TO862kPsWI0/p2m6B8unRKMG8xGBGGu5TuoWK51CLdhO6pBBqw==" saltValue="QzUegII0L1Iq2Kqp5AKb5w==" spinCount="100000" sheet="1" objects="1" scenarios="1"/>
  <autoFilter ref="A17:J117" xr:uid="{00000000-0009-0000-0000-000002000000}"/>
  <mergeCells count="9">
    <mergeCell ref="A1:J1"/>
    <mergeCell ref="A2:J2"/>
    <mergeCell ref="A3:J3"/>
    <mergeCell ref="A16:J16"/>
    <mergeCell ref="D13:E13"/>
    <mergeCell ref="C14:E14"/>
    <mergeCell ref="D10:E10"/>
    <mergeCell ref="D11:E11"/>
    <mergeCell ref="D12:E12"/>
  </mergeCells>
  <dataValidations count="2">
    <dataValidation type="list" allowBlank="1" showInputMessage="1" showErrorMessage="1" sqref="C19:C218" xr:uid="{226E07E0-268A-40E9-A8F7-13E3E368AC8A}">
      <formula1>"L,P"</formula1>
    </dataValidation>
    <dataValidation type="list" allowBlank="1" showInputMessage="1" showErrorMessage="1" sqref="G19:G218" xr:uid="{8665F080-F0B3-4FA2-9321-B33B5A9D3AF0}">
      <formula1>INDIRECT(SUBSTITUTE(CONCATENATE(F19," ",C19)," ","_"))</formula1>
    </dataValidation>
  </dataValidations>
  <pageMargins left="0.7" right="0.7" top="0.75" bottom="0.75" header="0.3" footer="0.3"/>
  <pageSetup paperSize="9" scale="64" fitToHeight="10" orientation="landscape" horizontalDpi="4294967293" verticalDpi="0" r:id="rId1"/>
  <headerFooter>
    <oddFooter>&amp;RCreated by Kaizo ADM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K316"/>
  <sheetViews>
    <sheetView topLeftCell="A7" zoomScale="114" zoomScaleNormal="114" workbookViewId="0">
      <selection activeCell="J9" sqref="J9"/>
    </sheetView>
  </sheetViews>
  <sheetFormatPr defaultRowHeight="15"/>
  <cols>
    <col min="1" max="1" width="7.140625" customWidth="1"/>
    <col min="2" max="2" width="45" customWidth="1"/>
    <col min="3" max="3" width="6.85546875" customWidth="1"/>
    <col min="4" max="4" width="19.140625" hidden="1" customWidth="1"/>
    <col min="5" max="5" width="15.140625" customWidth="1"/>
    <col min="6" max="6" width="15.140625" hidden="1" customWidth="1"/>
    <col min="7" max="7" width="15.7109375" customWidth="1"/>
    <col min="8" max="8" width="34.85546875" bestFit="1" customWidth="1"/>
    <col min="9" max="9" width="14" bestFit="1" customWidth="1"/>
    <col min="10" max="10" width="24.42578125" customWidth="1"/>
  </cols>
  <sheetData>
    <row r="1" spans="1:11" ht="30.7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1" ht="34.5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1" ht="23.25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1" ht="23.25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11" ht="23.25">
      <c r="A5" s="77"/>
      <c r="B5" s="77"/>
      <c r="C5" s="77"/>
      <c r="D5" s="77"/>
      <c r="E5" s="77"/>
      <c r="F5" s="77"/>
      <c r="G5" s="77"/>
      <c r="H5" s="77"/>
      <c r="I5" s="77"/>
      <c r="J5" s="77"/>
    </row>
    <row r="6" spans="1:11" ht="30.75" thickBot="1">
      <c r="A6" s="6"/>
      <c r="B6" s="6"/>
      <c r="C6" s="7"/>
      <c r="D6" s="6"/>
      <c r="E6" s="8"/>
      <c r="F6" s="8"/>
      <c r="G6" s="27"/>
      <c r="H6" s="27"/>
      <c r="I6" s="9"/>
      <c r="J6" s="10"/>
    </row>
    <row r="7" spans="1:11" ht="16.5" thickBot="1">
      <c r="A7" s="1"/>
      <c r="E7" s="11"/>
      <c r="F7" s="11"/>
      <c r="G7" s="26"/>
      <c r="I7" s="28"/>
      <c r="J7" s="28"/>
    </row>
    <row r="8" spans="1:11" ht="21.75" thickBot="1">
      <c r="A8" s="12"/>
      <c r="B8" s="13" t="s">
        <v>31</v>
      </c>
      <c r="C8" s="14" t="s">
        <v>32</v>
      </c>
      <c r="D8" s="126"/>
      <c r="E8" s="126"/>
      <c r="F8" s="126"/>
      <c r="G8" s="127"/>
      <c r="H8" s="51" t="s">
        <v>33</v>
      </c>
      <c r="I8" s="61" t="s">
        <v>34</v>
      </c>
      <c r="J8" s="62" t="s">
        <v>35</v>
      </c>
    </row>
    <row r="9" spans="1:11" ht="22.5" thickTop="1" thickBot="1">
      <c r="A9" s="12"/>
      <c r="B9" s="13" t="s">
        <v>37</v>
      </c>
      <c r="C9" s="14" t="s">
        <v>32</v>
      </c>
      <c r="D9" s="126"/>
      <c r="E9" s="126"/>
      <c r="F9" s="126"/>
      <c r="G9" s="127"/>
      <c r="H9" s="37" t="s">
        <v>38</v>
      </c>
      <c r="I9" s="63">
        <f>COUNTIF(C17:C116,I8)</f>
        <v>0</v>
      </c>
      <c r="J9" s="63">
        <f>COUNTIF(C17:C116,J8)</f>
        <v>0</v>
      </c>
    </row>
    <row r="10" spans="1:11" ht="21">
      <c r="A10" s="12"/>
      <c r="B10" s="13" t="s">
        <v>39</v>
      </c>
      <c r="C10" s="14" t="s">
        <v>32</v>
      </c>
      <c r="D10" s="126"/>
      <c r="E10" s="126"/>
      <c r="F10" s="126"/>
      <c r="G10" s="126"/>
      <c r="I10" s="36"/>
      <c r="K10" s="72"/>
    </row>
    <row r="11" spans="1:11" ht="21">
      <c r="A11" s="12"/>
      <c r="B11" s="13" t="s">
        <v>40</v>
      </c>
      <c r="C11" s="14" t="s">
        <v>32</v>
      </c>
      <c r="D11" s="128"/>
      <c r="E11" s="128"/>
      <c r="F11" s="128"/>
      <c r="G11" s="129"/>
      <c r="H11" s="73" t="s">
        <v>36</v>
      </c>
      <c r="I11" s="74">
        <f>I9+J9</f>
        <v>0</v>
      </c>
    </row>
    <row r="12" spans="1:11" ht="21">
      <c r="A12" s="12"/>
      <c r="B12" s="17"/>
      <c r="C12" s="122"/>
      <c r="D12" s="122"/>
      <c r="E12" s="122"/>
      <c r="F12" s="65"/>
      <c r="G12" s="15"/>
      <c r="H12" s="2"/>
      <c r="I12" s="2"/>
    </row>
    <row r="14" spans="1:11" ht="30" customHeight="1">
      <c r="A14" s="125" t="s">
        <v>124</v>
      </c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1" ht="45.75" customHeight="1">
      <c r="A15" s="21" t="s">
        <v>43</v>
      </c>
      <c r="B15" s="21" t="s">
        <v>44</v>
      </c>
      <c r="C15" s="21" t="s">
        <v>45</v>
      </c>
      <c r="D15" s="35" t="s">
        <v>74</v>
      </c>
      <c r="E15" s="35" t="s">
        <v>104</v>
      </c>
      <c r="F15" s="35" t="s">
        <v>75</v>
      </c>
      <c r="G15" s="35" t="s">
        <v>76</v>
      </c>
      <c r="H15" s="21" t="s">
        <v>46</v>
      </c>
      <c r="I15" s="21" t="s">
        <v>82</v>
      </c>
      <c r="J15" s="35" t="s">
        <v>80</v>
      </c>
    </row>
    <row r="16" spans="1:11" ht="119.25" customHeight="1">
      <c r="A16" s="64" t="s">
        <v>73</v>
      </c>
      <c r="B16" s="64" t="s">
        <v>122</v>
      </c>
      <c r="C16" s="64" t="s">
        <v>81</v>
      </c>
      <c r="D16" s="64" t="s">
        <v>79</v>
      </c>
      <c r="E16" s="64" t="s">
        <v>115</v>
      </c>
      <c r="F16" s="64" t="s">
        <v>77</v>
      </c>
      <c r="G16" s="64" t="s">
        <v>77</v>
      </c>
      <c r="H16" s="64" t="s">
        <v>125</v>
      </c>
      <c r="I16" s="64" t="s">
        <v>202</v>
      </c>
      <c r="J16" s="64" t="s">
        <v>77</v>
      </c>
    </row>
    <row r="17" spans="1:10">
      <c r="A17" s="34">
        <v>1</v>
      </c>
      <c r="B17" s="106"/>
      <c r="C17" s="107"/>
      <c r="D17" s="108"/>
      <c r="E17" s="107"/>
      <c r="F17" s="60" t="str">
        <f>IF(ISBLANK(D17)=FALSE,DATEDIF(D17,'TABEL KELAS'!$B$1,"Y"),"-")</f>
        <v>-</v>
      </c>
      <c r="G17" s="60" t="str">
        <f>IF(E17="MHS UMUM","MHS UMUM",IF(E17="SMA","SMA",IF(E17="SMP","SMP",IF(OR(E17="SD KELAS 6",E17="SD KELAS 5",E17="SD KELAS 4"),"SD 46",IF(OR(E17="SD KELAS 3",E17="SD KELAS 2",E17="SD KELAS 1"),"SD 13","-")))))</f>
        <v>-</v>
      </c>
      <c r="H17" s="106"/>
      <c r="I17" s="109"/>
      <c r="J17" s="60" t="str">
        <f>IF(ISBLANK(B17)=FALSE,$D$8,"-")</f>
        <v>-</v>
      </c>
    </row>
    <row r="18" spans="1:10">
      <c r="A18" s="34">
        <v>2</v>
      </c>
      <c r="B18" s="106"/>
      <c r="C18" s="107"/>
      <c r="D18" s="108"/>
      <c r="E18" s="107"/>
      <c r="F18" s="60" t="str">
        <f>IF(ISBLANK(D18)=FALSE,DATEDIF(D18,'TABEL KELAS'!$B$1,"Y"),"-")</f>
        <v>-</v>
      </c>
      <c r="G18" s="60" t="str">
        <f t="shared" ref="G18:G81" si="0">IF(E18="MHS UMUM","MHS UMUM",IF(E18="SMA","SMA",IF(E18="SMP","SMP",IF(OR(E18="SD KELAS 6",E18="SD KELAS 5",E18="SD KELAS 4"),"SD 46",IF(OR(E18="SD KELAS 3",E18="SD KELAS 2",E18="SD KELAS 1"),"SD 13","-")))))</f>
        <v>-</v>
      </c>
      <c r="H18" s="106"/>
      <c r="I18" s="109"/>
      <c r="J18" s="60" t="str">
        <f t="shared" ref="J18:J81" si="1">IF(ISBLANK(B18)=FALSE,$D$8,"-")</f>
        <v>-</v>
      </c>
    </row>
    <row r="19" spans="1:10">
      <c r="A19" s="34">
        <v>3</v>
      </c>
      <c r="B19" s="106"/>
      <c r="C19" s="107"/>
      <c r="D19" s="108"/>
      <c r="E19" s="107"/>
      <c r="F19" s="60" t="str">
        <f>IF(ISBLANK(D19)=FALSE,DATEDIF(D19,'TABEL KELAS'!$B$1,"Y"),"-")</f>
        <v>-</v>
      </c>
      <c r="G19" s="60" t="str">
        <f t="shared" si="0"/>
        <v>-</v>
      </c>
      <c r="H19" s="106"/>
      <c r="I19" s="109"/>
      <c r="J19" s="60" t="str">
        <f t="shared" si="1"/>
        <v>-</v>
      </c>
    </row>
    <row r="20" spans="1:10">
      <c r="A20" s="34">
        <v>4</v>
      </c>
      <c r="B20" s="106"/>
      <c r="C20" s="107"/>
      <c r="D20" s="108"/>
      <c r="E20" s="107"/>
      <c r="F20" s="60" t="str">
        <f>IF(ISBLANK(D20)=FALSE,DATEDIF(D20,'TABEL KELAS'!$B$1,"Y"),"-")</f>
        <v>-</v>
      </c>
      <c r="G20" s="60" t="str">
        <f t="shared" si="0"/>
        <v>-</v>
      </c>
      <c r="H20" s="106"/>
      <c r="I20" s="109"/>
      <c r="J20" s="60" t="str">
        <f t="shared" si="1"/>
        <v>-</v>
      </c>
    </row>
    <row r="21" spans="1:10">
      <c r="A21" s="34">
        <v>5</v>
      </c>
      <c r="B21" s="106"/>
      <c r="C21" s="107"/>
      <c r="D21" s="108"/>
      <c r="E21" s="107"/>
      <c r="F21" s="60" t="str">
        <f>IF(ISBLANK(D21)=FALSE,DATEDIF(D21,'TABEL KELAS'!$B$1,"Y"),"-")</f>
        <v>-</v>
      </c>
      <c r="G21" s="60" t="str">
        <f t="shared" si="0"/>
        <v>-</v>
      </c>
      <c r="H21" s="106"/>
      <c r="I21" s="109"/>
      <c r="J21" s="60" t="str">
        <f t="shared" si="1"/>
        <v>-</v>
      </c>
    </row>
    <row r="22" spans="1:10">
      <c r="A22" s="34">
        <v>6</v>
      </c>
      <c r="B22" s="106"/>
      <c r="C22" s="107"/>
      <c r="D22" s="108"/>
      <c r="E22" s="107"/>
      <c r="F22" s="60" t="str">
        <f>IF(ISBLANK(D22)=FALSE,DATEDIF(D22,'TABEL KELAS'!$B$1,"Y"),"-")</f>
        <v>-</v>
      </c>
      <c r="G22" s="60" t="str">
        <f t="shared" si="0"/>
        <v>-</v>
      </c>
      <c r="H22" s="106"/>
      <c r="I22" s="109"/>
      <c r="J22" s="60" t="str">
        <f t="shared" si="1"/>
        <v>-</v>
      </c>
    </row>
    <row r="23" spans="1:10">
      <c r="A23" s="34">
        <v>7</v>
      </c>
      <c r="B23" s="106"/>
      <c r="C23" s="107"/>
      <c r="D23" s="108"/>
      <c r="E23" s="107"/>
      <c r="F23" s="60" t="str">
        <f>IF(ISBLANK(D23)=FALSE,DATEDIF(D23,'TABEL KELAS'!$B$1,"Y"),"-")</f>
        <v>-</v>
      </c>
      <c r="G23" s="60" t="str">
        <f t="shared" si="0"/>
        <v>-</v>
      </c>
      <c r="H23" s="106"/>
      <c r="I23" s="109"/>
      <c r="J23" s="60" t="str">
        <f t="shared" si="1"/>
        <v>-</v>
      </c>
    </row>
    <row r="24" spans="1:10">
      <c r="A24" s="34">
        <v>8</v>
      </c>
      <c r="B24" s="106"/>
      <c r="C24" s="107"/>
      <c r="D24" s="108"/>
      <c r="E24" s="107"/>
      <c r="F24" s="60" t="str">
        <f>IF(ISBLANK(D24)=FALSE,DATEDIF(D24,'TABEL KELAS'!$B$1,"Y"),"-")</f>
        <v>-</v>
      </c>
      <c r="G24" s="60" t="str">
        <f t="shared" si="0"/>
        <v>-</v>
      </c>
      <c r="H24" s="106"/>
      <c r="I24" s="109"/>
      <c r="J24" s="60" t="str">
        <f t="shared" si="1"/>
        <v>-</v>
      </c>
    </row>
    <row r="25" spans="1:10">
      <c r="A25" s="34">
        <v>9</v>
      </c>
      <c r="B25" s="106"/>
      <c r="C25" s="107"/>
      <c r="D25" s="108"/>
      <c r="E25" s="107"/>
      <c r="F25" s="60" t="str">
        <f>IF(ISBLANK(D25)=FALSE,DATEDIF(D25,'TABEL KELAS'!$B$1,"Y"),"-")</f>
        <v>-</v>
      </c>
      <c r="G25" s="60" t="str">
        <f t="shared" si="0"/>
        <v>-</v>
      </c>
      <c r="H25" s="106"/>
      <c r="I25" s="109"/>
      <c r="J25" s="60" t="str">
        <f t="shared" si="1"/>
        <v>-</v>
      </c>
    </row>
    <row r="26" spans="1:10">
      <c r="A26" s="34">
        <v>10</v>
      </c>
      <c r="B26" s="106"/>
      <c r="C26" s="107"/>
      <c r="D26" s="108"/>
      <c r="E26" s="107"/>
      <c r="F26" s="60" t="str">
        <f>IF(ISBLANK(D26)=FALSE,DATEDIF(D26,'TABEL KELAS'!$B$1,"Y"),"-")</f>
        <v>-</v>
      </c>
      <c r="G26" s="60" t="str">
        <f t="shared" si="0"/>
        <v>-</v>
      </c>
      <c r="H26" s="106"/>
      <c r="I26" s="109"/>
      <c r="J26" s="60" t="str">
        <f t="shared" si="1"/>
        <v>-</v>
      </c>
    </row>
    <row r="27" spans="1:10">
      <c r="A27" s="34">
        <v>11</v>
      </c>
      <c r="B27" s="106"/>
      <c r="C27" s="107"/>
      <c r="D27" s="108"/>
      <c r="E27" s="107"/>
      <c r="F27" s="60" t="str">
        <f>IF(ISBLANK(D27)=FALSE,DATEDIF(D27,'TABEL KELAS'!$B$1,"Y"),"-")</f>
        <v>-</v>
      </c>
      <c r="G27" s="60" t="str">
        <f t="shared" si="0"/>
        <v>-</v>
      </c>
      <c r="H27" s="106"/>
      <c r="I27" s="109"/>
      <c r="J27" s="60" t="str">
        <f t="shared" si="1"/>
        <v>-</v>
      </c>
    </row>
    <row r="28" spans="1:10">
      <c r="A28" s="34">
        <v>12</v>
      </c>
      <c r="B28" s="106"/>
      <c r="C28" s="107"/>
      <c r="D28" s="108"/>
      <c r="E28" s="107"/>
      <c r="F28" s="60" t="str">
        <f>IF(ISBLANK(D28)=FALSE,DATEDIF(D28,'TABEL KELAS'!$B$1,"Y"),"-")</f>
        <v>-</v>
      </c>
      <c r="G28" s="60" t="str">
        <f t="shared" si="0"/>
        <v>-</v>
      </c>
      <c r="H28" s="106"/>
      <c r="I28" s="109"/>
      <c r="J28" s="60" t="str">
        <f t="shared" si="1"/>
        <v>-</v>
      </c>
    </row>
    <row r="29" spans="1:10">
      <c r="A29" s="34">
        <v>13</v>
      </c>
      <c r="B29" s="106"/>
      <c r="C29" s="107"/>
      <c r="D29" s="108"/>
      <c r="E29" s="107"/>
      <c r="F29" s="60" t="str">
        <f>IF(ISBLANK(D29)=FALSE,DATEDIF(D29,'TABEL KELAS'!$B$1,"Y"),"-")</f>
        <v>-</v>
      </c>
      <c r="G29" s="60" t="str">
        <f t="shared" si="0"/>
        <v>-</v>
      </c>
      <c r="H29" s="106"/>
      <c r="I29" s="109"/>
      <c r="J29" s="60" t="str">
        <f t="shared" si="1"/>
        <v>-</v>
      </c>
    </row>
    <row r="30" spans="1:10">
      <c r="A30" s="34">
        <v>14</v>
      </c>
      <c r="B30" s="106"/>
      <c r="C30" s="107"/>
      <c r="D30" s="108"/>
      <c r="E30" s="107"/>
      <c r="F30" s="60" t="str">
        <f>IF(ISBLANK(D30)=FALSE,DATEDIF(D30,'TABEL KELAS'!$B$1,"Y"),"-")</f>
        <v>-</v>
      </c>
      <c r="G30" s="60" t="str">
        <f t="shared" si="0"/>
        <v>-</v>
      </c>
      <c r="H30" s="106"/>
      <c r="I30" s="109"/>
      <c r="J30" s="60" t="str">
        <f t="shared" si="1"/>
        <v>-</v>
      </c>
    </row>
    <row r="31" spans="1:10">
      <c r="A31" s="34">
        <v>15</v>
      </c>
      <c r="B31" s="106"/>
      <c r="C31" s="107"/>
      <c r="D31" s="108"/>
      <c r="E31" s="107"/>
      <c r="F31" s="60" t="str">
        <f>IF(ISBLANK(D31)=FALSE,DATEDIF(D31,'TABEL KELAS'!$B$1,"Y"),"-")</f>
        <v>-</v>
      </c>
      <c r="G31" s="60" t="str">
        <f t="shared" si="0"/>
        <v>-</v>
      </c>
      <c r="H31" s="106"/>
      <c r="I31" s="109"/>
      <c r="J31" s="60" t="str">
        <f t="shared" si="1"/>
        <v>-</v>
      </c>
    </row>
    <row r="32" spans="1:10">
      <c r="A32" s="34">
        <v>16</v>
      </c>
      <c r="B32" s="106"/>
      <c r="C32" s="107"/>
      <c r="D32" s="108"/>
      <c r="E32" s="107"/>
      <c r="F32" s="60" t="str">
        <f>IF(ISBLANK(D32)=FALSE,DATEDIF(D32,'TABEL KELAS'!$B$1,"Y"),"-")</f>
        <v>-</v>
      </c>
      <c r="G32" s="60" t="str">
        <f t="shared" si="0"/>
        <v>-</v>
      </c>
      <c r="H32" s="106"/>
      <c r="I32" s="109"/>
      <c r="J32" s="60" t="str">
        <f t="shared" si="1"/>
        <v>-</v>
      </c>
    </row>
    <row r="33" spans="1:10">
      <c r="A33" s="34">
        <v>17</v>
      </c>
      <c r="B33" s="106"/>
      <c r="C33" s="107"/>
      <c r="D33" s="108"/>
      <c r="E33" s="107"/>
      <c r="F33" s="60" t="str">
        <f>IF(ISBLANK(D33)=FALSE,DATEDIF(D33,'TABEL KELAS'!$B$1,"Y"),"-")</f>
        <v>-</v>
      </c>
      <c r="G33" s="60" t="str">
        <f t="shared" si="0"/>
        <v>-</v>
      </c>
      <c r="H33" s="106"/>
      <c r="I33" s="109"/>
      <c r="J33" s="60" t="str">
        <f t="shared" si="1"/>
        <v>-</v>
      </c>
    </row>
    <row r="34" spans="1:10">
      <c r="A34" s="34">
        <v>18</v>
      </c>
      <c r="B34" s="106"/>
      <c r="C34" s="107"/>
      <c r="D34" s="108"/>
      <c r="E34" s="107"/>
      <c r="F34" s="60" t="str">
        <f>IF(ISBLANK(D34)=FALSE,DATEDIF(D34,'TABEL KELAS'!$B$1,"Y"),"-")</f>
        <v>-</v>
      </c>
      <c r="G34" s="60" t="str">
        <f t="shared" si="0"/>
        <v>-</v>
      </c>
      <c r="H34" s="106"/>
      <c r="I34" s="109"/>
      <c r="J34" s="60" t="str">
        <f t="shared" si="1"/>
        <v>-</v>
      </c>
    </row>
    <row r="35" spans="1:10">
      <c r="A35" s="34">
        <v>19</v>
      </c>
      <c r="B35" s="106"/>
      <c r="C35" s="107"/>
      <c r="D35" s="108"/>
      <c r="E35" s="107"/>
      <c r="F35" s="60" t="str">
        <f>IF(ISBLANK(D35)=FALSE,DATEDIF(D35,'TABEL KELAS'!$B$1,"Y"),"-")</f>
        <v>-</v>
      </c>
      <c r="G35" s="60" t="str">
        <f t="shared" si="0"/>
        <v>-</v>
      </c>
      <c r="H35" s="106"/>
      <c r="I35" s="109"/>
      <c r="J35" s="60" t="str">
        <f t="shared" si="1"/>
        <v>-</v>
      </c>
    </row>
    <row r="36" spans="1:10">
      <c r="A36" s="34">
        <v>20</v>
      </c>
      <c r="B36" s="106"/>
      <c r="C36" s="107"/>
      <c r="D36" s="108"/>
      <c r="E36" s="107"/>
      <c r="F36" s="60" t="str">
        <f>IF(ISBLANK(D36)=FALSE,DATEDIF(D36,'TABEL KELAS'!$B$1,"Y"),"-")</f>
        <v>-</v>
      </c>
      <c r="G36" s="60" t="str">
        <f t="shared" si="0"/>
        <v>-</v>
      </c>
      <c r="H36" s="106"/>
      <c r="I36" s="109"/>
      <c r="J36" s="60" t="str">
        <f t="shared" si="1"/>
        <v>-</v>
      </c>
    </row>
    <row r="37" spans="1:10">
      <c r="A37" s="34">
        <v>21</v>
      </c>
      <c r="B37" s="106"/>
      <c r="C37" s="107"/>
      <c r="D37" s="108"/>
      <c r="E37" s="107"/>
      <c r="F37" s="60" t="str">
        <f>IF(ISBLANK(D37)=FALSE,DATEDIF(D37,'TABEL KELAS'!$B$1,"Y"),"-")</f>
        <v>-</v>
      </c>
      <c r="G37" s="60" t="str">
        <f t="shared" si="0"/>
        <v>-</v>
      </c>
      <c r="H37" s="106"/>
      <c r="I37" s="109"/>
      <c r="J37" s="60" t="str">
        <f t="shared" si="1"/>
        <v>-</v>
      </c>
    </row>
    <row r="38" spans="1:10">
      <c r="A38" s="34">
        <v>22</v>
      </c>
      <c r="B38" s="106"/>
      <c r="C38" s="107"/>
      <c r="D38" s="108"/>
      <c r="E38" s="107"/>
      <c r="F38" s="60" t="str">
        <f>IF(ISBLANK(D38)=FALSE,DATEDIF(D38,'TABEL KELAS'!$B$1,"Y"),"-")</f>
        <v>-</v>
      </c>
      <c r="G38" s="60" t="str">
        <f t="shared" si="0"/>
        <v>-</v>
      </c>
      <c r="H38" s="106"/>
      <c r="I38" s="109"/>
      <c r="J38" s="60" t="str">
        <f t="shared" si="1"/>
        <v>-</v>
      </c>
    </row>
    <row r="39" spans="1:10">
      <c r="A39" s="34">
        <v>23</v>
      </c>
      <c r="B39" s="106"/>
      <c r="C39" s="107"/>
      <c r="D39" s="108"/>
      <c r="E39" s="107"/>
      <c r="F39" s="60" t="str">
        <f>IF(ISBLANK(D39)=FALSE,DATEDIF(D39,'TABEL KELAS'!$B$1,"Y"),"-")</f>
        <v>-</v>
      </c>
      <c r="G39" s="60" t="str">
        <f t="shared" si="0"/>
        <v>-</v>
      </c>
      <c r="H39" s="106"/>
      <c r="I39" s="109"/>
      <c r="J39" s="60" t="str">
        <f t="shared" si="1"/>
        <v>-</v>
      </c>
    </row>
    <row r="40" spans="1:10">
      <c r="A40" s="34">
        <v>24</v>
      </c>
      <c r="B40" s="106"/>
      <c r="C40" s="107"/>
      <c r="D40" s="108"/>
      <c r="E40" s="107"/>
      <c r="F40" s="60" t="str">
        <f>IF(ISBLANK(D40)=FALSE,DATEDIF(D40,'TABEL KELAS'!$B$1,"Y"),"-")</f>
        <v>-</v>
      </c>
      <c r="G40" s="60" t="str">
        <f t="shared" si="0"/>
        <v>-</v>
      </c>
      <c r="H40" s="106"/>
      <c r="I40" s="109"/>
      <c r="J40" s="60" t="str">
        <f t="shared" si="1"/>
        <v>-</v>
      </c>
    </row>
    <row r="41" spans="1:10">
      <c r="A41" s="34">
        <v>25</v>
      </c>
      <c r="B41" s="106"/>
      <c r="C41" s="107"/>
      <c r="D41" s="108"/>
      <c r="E41" s="107"/>
      <c r="F41" s="60" t="str">
        <f>IF(ISBLANK(D41)=FALSE,DATEDIF(D41,'TABEL KELAS'!$B$1,"Y"),"-")</f>
        <v>-</v>
      </c>
      <c r="G41" s="60" t="str">
        <f t="shared" si="0"/>
        <v>-</v>
      </c>
      <c r="H41" s="106"/>
      <c r="I41" s="109"/>
      <c r="J41" s="60" t="str">
        <f t="shared" si="1"/>
        <v>-</v>
      </c>
    </row>
    <row r="42" spans="1:10">
      <c r="A42" s="34">
        <v>26</v>
      </c>
      <c r="B42" s="106"/>
      <c r="C42" s="107"/>
      <c r="D42" s="108"/>
      <c r="E42" s="107"/>
      <c r="F42" s="60" t="str">
        <f>IF(ISBLANK(D42)=FALSE,DATEDIF(D42,'TABEL KELAS'!$B$1,"Y"),"-")</f>
        <v>-</v>
      </c>
      <c r="G42" s="60" t="str">
        <f t="shared" si="0"/>
        <v>-</v>
      </c>
      <c r="H42" s="106"/>
      <c r="I42" s="109"/>
      <c r="J42" s="60" t="str">
        <f t="shared" si="1"/>
        <v>-</v>
      </c>
    </row>
    <row r="43" spans="1:10">
      <c r="A43" s="34">
        <v>27</v>
      </c>
      <c r="B43" s="106"/>
      <c r="C43" s="107"/>
      <c r="D43" s="108"/>
      <c r="E43" s="107"/>
      <c r="F43" s="60" t="str">
        <f>IF(ISBLANK(D43)=FALSE,DATEDIF(D43,'TABEL KELAS'!$B$1,"Y"),"-")</f>
        <v>-</v>
      </c>
      <c r="G43" s="60" t="str">
        <f t="shared" si="0"/>
        <v>-</v>
      </c>
      <c r="H43" s="106"/>
      <c r="I43" s="109"/>
      <c r="J43" s="60" t="str">
        <f t="shared" si="1"/>
        <v>-</v>
      </c>
    </row>
    <row r="44" spans="1:10">
      <c r="A44" s="34">
        <v>28</v>
      </c>
      <c r="B44" s="106"/>
      <c r="C44" s="107"/>
      <c r="D44" s="108"/>
      <c r="E44" s="107"/>
      <c r="F44" s="60" t="str">
        <f>IF(ISBLANK(D44)=FALSE,DATEDIF(D44,'TABEL KELAS'!$B$1,"Y"),"-")</f>
        <v>-</v>
      </c>
      <c r="G44" s="60" t="str">
        <f t="shared" si="0"/>
        <v>-</v>
      </c>
      <c r="H44" s="106"/>
      <c r="I44" s="109"/>
      <c r="J44" s="60" t="str">
        <f t="shared" si="1"/>
        <v>-</v>
      </c>
    </row>
    <row r="45" spans="1:10">
      <c r="A45" s="34">
        <v>29</v>
      </c>
      <c r="B45" s="106"/>
      <c r="C45" s="107"/>
      <c r="D45" s="108"/>
      <c r="E45" s="107"/>
      <c r="F45" s="60" t="str">
        <f>IF(ISBLANK(D45)=FALSE,DATEDIF(D45,'TABEL KELAS'!$B$1,"Y"),"-")</f>
        <v>-</v>
      </c>
      <c r="G45" s="60" t="str">
        <f t="shared" si="0"/>
        <v>-</v>
      </c>
      <c r="H45" s="106"/>
      <c r="I45" s="109"/>
      <c r="J45" s="60" t="str">
        <f t="shared" si="1"/>
        <v>-</v>
      </c>
    </row>
    <row r="46" spans="1:10">
      <c r="A46" s="34">
        <v>30</v>
      </c>
      <c r="B46" s="106"/>
      <c r="C46" s="107"/>
      <c r="D46" s="108"/>
      <c r="E46" s="107"/>
      <c r="F46" s="60" t="str">
        <f>IF(ISBLANK(D46)=FALSE,DATEDIF(D46,'TABEL KELAS'!$B$1,"Y"),"-")</f>
        <v>-</v>
      </c>
      <c r="G46" s="60" t="str">
        <f t="shared" si="0"/>
        <v>-</v>
      </c>
      <c r="H46" s="106"/>
      <c r="I46" s="109"/>
      <c r="J46" s="60" t="str">
        <f t="shared" si="1"/>
        <v>-</v>
      </c>
    </row>
    <row r="47" spans="1:10">
      <c r="A47" s="34">
        <v>31</v>
      </c>
      <c r="B47" s="106"/>
      <c r="C47" s="107"/>
      <c r="D47" s="108"/>
      <c r="E47" s="107"/>
      <c r="F47" s="60" t="str">
        <f>IF(ISBLANK(D47)=FALSE,DATEDIF(D47,'TABEL KELAS'!$B$1,"Y"),"-")</f>
        <v>-</v>
      </c>
      <c r="G47" s="60" t="str">
        <f t="shared" si="0"/>
        <v>-</v>
      </c>
      <c r="H47" s="106"/>
      <c r="I47" s="109"/>
      <c r="J47" s="60" t="str">
        <f t="shared" si="1"/>
        <v>-</v>
      </c>
    </row>
    <row r="48" spans="1:10">
      <c r="A48" s="34">
        <v>32</v>
      </c>
      <c r="B48" s="106"/>
      <c r="C48" s="107"/>
      <c r="D48" s="108"/>
      <c r="E48" s="107"/>
      <c r="F48" s="60" t="str">
        <f>IF(ISBLANK(D48)=FALSE,DATEDIF(D48,'TABEL KELAS'!$B$1,"Y"),"-")</f>
        <v>-</v>
      </c>
      <c r="G48" s="60" t="str">
        <f t="shared" si="0"/>
        <v>-</v>
      </c>
      <c r="H48" s="106"/>
      <c r="I48" s="109"/>
      <c r="J48" s="60" t="str">
        <f t="shared" si="1"/>
        <v>-</v>
      </c>
    </row>
    <row r="49" spans="1:10">
      <c r="A49" s="34">
        <v>33</v>
      </c>
      <c r="B49" s="106"/>
      <c r="C49" s="107"/>
      <c r="D49" s="108"/>
      <c r="E49" s="107"/>
      <c r="F49" s="60" t="str">
        <f>IF(ISBLANK(D49)=FALSE,DATEDIF(D49,'TABEL KELAS'!$B$1,"Y"),"-")</f>
        <v>-</v>
      </c>
      <c r="G49" s="60" t="str">
        <f t="shared" si="0"/>
        <v>-</v>
      </c>
      <c r="H49" s="106"/>
      <c r="I49" s="109"/>
      <c r="J49" s="60" t="str">
        <f t="shared" si="1"/>
        <v>-</v>
      </c>
    </row>
    <row r="50" spans="1:10">
      <c r="A50" s="34">
        <v>34</v>
      </c>
      <c r="B50" s="106"/>
      <c r="C50" s="107"/>
      <c r="D50" s="108"/>
      <c r="E50" s="107"/>
      <c r="F50" s="60" t="str">
        <f>IF(ISBLANK(D50)=FALSE,DATEDIF(D50,'TABEL KELAS'!$B$1,"Y"),"-")</f>
        <v>-</v>
      </c>
      <c r="G50" s="60" t="str">
        <f t="shared" si="0"/>
        <v>-</v>
      </c>
      <c r="H50" s="106"/>
      <c r="I50" s="109"/>
      <c r="J50" s="60" t="str">
        <f t="shared" si="1"/>
        <v>-</v>
      </c>
    </row>
    <row r="51" spans="1:10">
      <c r="A51" s="34">
        <v>35</v>
      </c>
      <c r="B51" s="106"/>
      <c r="C51" s="107"/>
      <c r="D51" s="108"/>
      <c r="E51" s="107"/>
      <c r="F51" s="60" t="str">
        <f>IF(ISBLANK(D51)=FALSE,DATEDIF(D51,'TABEL KELAS'!$B$1,"Y"),"-")</f>
        <v>-</v>
      </c>
      <c r="G51" s="60" t="str">
        <f t="shared" si="0"/>
        <v>-</v>
      </c>
      <c r="H51" s="106"/>
      <c r="I51" s="109"/>
      <c r="J51" s="60" t="str">
        <f t="shared" si="1"/>
        <v>-</v>
      </c>
    </row>
    <row r="52" spans="1:10">
      <c r="A52" s="34">
        <v>36</v>
      </c>
      <c r="B52" s="106"/>
      <c r="C52" s="107"/>
      <c r="D52" s="108"/>
      <c r="E52" s="107"/>
      <c r="F52" s="60" t="str">
        <f>IF(ISBLANK(D52)=FALSE,DATEDIF(D52,'TABEL KELAS'!$B$1,"Y"),"-")</f>
        <v>-</v>
      </c>
      <c r="G52" s="60" t="str">
        <f t="shared" si="0"/>
        <v>-</v>
      </c>
      <c r="H52" s="106"/>
      <c r="I52" s="109"/>
      <c r="J52" s="60" t="str">
        <f t="shared" si="1"/>
        <v>-</v>
      </c>
    </row>
    <row r="53" spans="1:10">
      <c r="A53" s="34">
        <v>37</v>
      </c>
      <c r="B53" s="106"/>
      <c r="C53" s="107"/>
      <c r="D53" s="108"/>
      <c r="E53" s="107"/>
      <c r="F53" s="60" t="str">
        <f>IF(ISBLANK(D53)=FALSE,DATEDIF(D53,'TABEL KELAS'!$B$1,"Y"),"-")</f>
        <v>-</v>
      </c>
      <c r="G53" s="60" t="str">
        <f t="shared" si="0"/>
        <v>-</v>
      </c>
      <c r="H53" s="106"/>
      <c r="I53" s="109"/>
      <c r="J53" s="60" t="str">
        <f t="shared" si="1"/>
        <v>-</v>
      </c>
    </row>
    <row r="54" spans="1:10">
      <c r="A54" s="34">
        <v>38</v>
      </c>
      <c r="B54" s="106"/>
      <c r="C54" s="107"/>
      <c r="D54" s="108"/>
      <c r="E54" s="107"/>
      <c r="F54" s="60" t="str">
        <f>IF(ISBLANK(D54)=FALSE,DATEDIF(D54,'TABEL KELAS'!$B$1,"Y"),"-")</f>
        <v>-</v>
      </c>
      <c r="G54" s="60" t="str">
        <f t="shared" si="0"/>
        <v>-</v>
      </c>
      <c r="H54" s="106"/>
      <c r="I54" s="109"/>
      <c r="J54" s="60" t="str">
        <f t="shared" si="1"/>
        <v>-</v>
      </c>
    </row>
    <row r="55" spans="1:10">
      <c r="A55" s="34">
        <v>39</v>
      </c>
      <c r="B55" s="106"/>
      <c r="C55" s="107"/>
      <c r="D55" s="108"/>
      <c r="E55" s="107"/>
      <c r="F55" s="60" t="str">
        <f>IF(ISBLANK(D55)=FALSE,DATEDIF(D55,'TABEL KELAS'!$B$1,"Y"),"-")</f>
        <v>-</v>
      </c>
      <c r="G55" s="60" t="str">
        <f t="shared" si="0"/>
        <v>-</v>
      </c>
      <c r="H55" s="106"/>
      <c r="I55" s="109"/>
      <c r="J55" s="60" t="str">
        <f t="shared" si="1"/>
        <v>-</v>
      </c>
    </row>
    <row r="56" spans="1:10">
      <c r="A56" s="34">
        <v>40</v>
      </c>
      <c r="B56" s="106"/>
      <c r="C56" s="107"/>
      <c r="D56" s="108"/>
      <c r="E56" s="107"/>
      <c r="F56" s="60" t="str">
        <f>IF(ISBLANK(D56)=FALSE,DATEDIF(D56,'TABEL KELAS'!$B$1,"Y"),"-")</f>
        <v>-</v>
      </c>
      <c r="G56" s="60" t="str">
        <f t="shared" si="0"/>
        <v>-</v>
      </c>
      <c r="H56" s="106"/>
      <c r="I56" s="109"/>
      <c r="J56" s="60" t="str">
        <f t="shared" si="1"/>
        <v>-</v>
      </c>
    </row>
    <row r="57" spans="1:10">
      <c r="A57" s="34">
        <v>41</v>
      </c>
      <c r="B57" s="106"/>
      <c r="C57" s="107"/>
      <c r="D57" s="108"/>
      <c r="E57" s="107"/>
      <c r="F57" s="60" t="str">
        <f>IF(ISBLANK(D57)=FALSE,DATEDIF(D57,'TABEL KELAS'!$B$1,"Y"),"-")</f>
        <v>-</v>
      </c>
      <c r="G57" s="60" t="str">
        <f t="shared" si="0"/>
        <v>-</v>
      </c>
      <c r="H57" s="106"/>
      <c r="I57" s="109"/>
      <c r="J57" s="60" t="str">
        <f t="shared" si="1"/>
        <v>-</v>
      </c>
    </row>
    <row r="58" spans="1:10">
      <c r="A58" s="34">
        <v>42</v>
      </c>
      <c r="B58" s="106"/>
      <c r="C58" s="107"/>
      <c r="D58" s="108"/>
      <c r="E58" s="107"/>
      <c r="F58" s="60" t="str">
        <f>IF(ISBLANK(D58)=FALSE,DATEDIF(D58,'TABEL KELAS'!$B$1,"Y"),"-")</f>
        <v>-</v>
      </c>
      <c r="G58" s="60" t="str">
        <f t="shared" si="0"/>
        <v>-</v>
      </c>
      <c r="H58" s="106"/>
      <c r="I58" s="109"/>
      <c r="J58" s="60" t="str">
        <f t="shared" si="1"/>
        <v>-</v>
      </c>
    </row>
    <row r="59" spans="1:10">
      <c r="A59" s="34">
        <v>43</v>
      </c>
      <c r="B59" s="106"/>
      <c r="C59" s="107"/>
      <c r="D59" s="108"/>
      <c r="E59" s="107"/>
      <c r="F59" s="60" t="str">
        <f>IF(ISBLANK(D59)=FALSE,DATEDIF(D59,'TABEL KELAS'!$B$1,"Y"),"-")</f>
        <v>-</v>
      </c>
      <c r="G59" s="60" t="str">
        <f t="shared" si="0"/>
        <v>-</v>
      </c>
      <c r="H59" s="106"/>
      <c r="I59" s="109"/>
      <c r="J59" s="60" t="str">
        <f t="shared" si="1"/>
        <v>-</v>
      </c>
    </row>
    <row r="60" spans="1:10">
      <c r="A60" s="34">
        <v>44</v>
      </c>
      <c r="B60" s="106"/>
      <c r="C60" s="107"/>
      <c r="D60" s="108"/>
      <c r="E60" s="107"/>
      <c r="F60" s="60" t="str">
        <f>IF(ISBLANK(D60)=FALSE,DATEDIF(D60,'TABEL KELAS'!$B$1,"Y"),"-")</f>
        <v>-</v>
      </c>
      <c r="G60" s="60" t="str">
        <f t="shared" si="0"/>
        <v>-</v>
      </c>
      <c r="H60" s="106"/>
      <c r="I60" s="109"/>
      <c r="J60" s="60" t="str">
        <f t="shared" si="1"/>
        <v>-</v>
      </c>
    </row>
    <row r="61" spans="1:10">
      <c r="A61" s="34">
        <v>45</v>
      </c>
      <c r="B61" s="106"/>
      <c r="C61" s="107"/>
      <c r="D61" s="108"/>
      <c r="E61" s="107"/>
      <c r="F61" s="60" t="str">
        <f>IF(ISBLANK(D61)=FALSE,DATEDIF(D61,'TABEL KELAS'!$B$1,"Y"),"-")</f>
        <v>-</v>
      </c>
      <c r="G61" s="60" t="str">
        <f t="shared" si="0"/>
        <v>-</v>
      </c>
      <c r="H61" s="106"/>
      <c r="I61" s="109"/>
      <c r="J61" s="60" t="str">
        <f t="shared" si="1"/>
        <v>-</v>
      </c>
    </row>
    <row r="62" spans="1:10">
      <c r="A62" s="34">
        <v>46</v>
      </c>
      <c r="B62" s="106"/>
      <c r="C62" s="107"/>
      <c r="D62" s="108"/>
      <c r="E62" s="107"/>
      <c r="F62" s="60" t="str">
        <f>IF(ISBLANK(D62)=FALSE,DATEDIF(D62,'TABEL KELAS'!$B$1,"Y"),"-")</f>
        <v>-</v>
      </c>
      <c r="G62" s="60" t="str">
        <f t="shared" si="0"/>
        <v>-</v>
      </c>
      <c r="H62" s="106"/>
      <c r="I62" s="109"/>
      <c r="J62" s="60" t="str">
        <f t="shared" si="1"/>
        <v>-</v>
      </c>
    </row>
    <row r="63" spans="1:10">
      <c r="A63" s="34">
        <v>47</v>
      </c>
      <c r="B63" s="106"/>
      <c r="C63" s="107"/>
      <c r="D63" s="108"/>
      <c r="E63" s="107"/>
      <c r="F63" s="60" t="str">
        <f>IF(ISBLANK(D63)=FALSE,DATEDIF(D63,'TABEL KELAS'!$B$1,"Y"),"-")</f>
        <v>-</v>
      </c>
      <c r="G63" s="60" t="str">
        <f t="shared" si="0"/>
        <v>-</v>
      </c>
      <c r="H63" s="106"/>
      <c r="I63" s="109"/>
      <c r="J63" s="60" t="str">
        <f t="shared" si="1"/>
        <v>-</v>
      </c>
    </row>
    <row r="64" spans="1:10">
      <c r="A64" s="34">
        <v>48</v>
      </c>
      <c r="B64" s="106"/>
      <c r="C64" s="107"/>
      <c r="D64" s="108"/>
      <c r="E64" s="107"/>
      <c r="F64" s="60" t="str">
        <f>IF(ISBLANK(D64)=FALSE,DATEDIF(D64,'TABEL KELAS'!$B$1,"Y"),"-")</f>
        <v>-</v>
      </c>
      <c r="G64" s="60" t="str">
        <f t="shared" si="0"/>
        <v>-</v>
      </c>
      <c r="H64" s="106"/>
      <c r="I64" s="109"/>
      <c r="J64" s="60" t="str">
        <f t="shared" si="1"/>
        <v>-</v>
      </c>
    </row>
    <row r="65" spans="1:10">
      <c r="A65" s="34">
        <v>49</v>
      </c>
      <c r="B65" s="106"/>
      <c r="C65" s="107"/>
      <c r="D65" s="108"/>
      <c r="E65" s="107"/>
      <c r="F65" s="60" t="str">
        <f>IF(ISBLANK(D65)=FALSE,DATEDIF(D65,'TABEL KELAS'!$B$1,"Y"),"-")</f>
        <v>-</v>
      </c>
      <c r="G65" s="60" t="str">
        <f t="shared" si="0"/>
        <v>-</v>
      </c>
      <c r="H65" s="106"/>
      <c r="I65" s="109"/>
      <c r="J65" s="60" t="str">
        <f t="shared" si="1"/>
        <v>-</v>
      </c>
    </row>
    <row r="66" spans="1:10">
      <c r="A66" s="34">
        <v>50</v>
      </c>
      <c r="B66" s="106"/>
      <c r="C66" s="107"/>
      <c r="D66" s="108"/>
      <c r="E66" s="107"/>
      <c r="F66" s="60" t="str">
        <f>IF(ISBLANK(D66)=FALSE,DATEDIF(D66,'TABEL KELAS'!$B$1,"Y"),"-")</f>
        <v>-</v>
      </c>
      <c r="G66" s="60" t="str">
        <f t="shared" si="0"/>
        <v>-</v>
      </c>
      <c r="H66" s="106"/>
      <c r="I66" s="109"/>
      <c r="J66" s="60" t="str">
        <f t="shared" si="1"/>
        <v>-</v>
      </c>
    </row>
    <row r="67" spans="1:10">
      <c r="A67" s="34">
        <v>51</v>
      </c>
      <c r="B67" s="106"/>
      <c r="C67" s="107"/>
      <c r="D67" s="108"/>
      <c r="E67" s="107"/>
      <c r="F67" s="60" t="str">
        <f>IF(ISBLANK(D67)=FALSE,DATEDIF(D67,'TABEL KELAS'!$B$1,"Y"),"-")</f>
        <v>-</v>
      </c>
      <c r="G67" s="60" t="str">
        <f t="shared" si="0"/>
        <v>-</v>
      </c>
      <c r="H67" s="106"/>
      <c r="I67" s="109"/>
      <c r="J67" s="60" t="str">
        <f t="shared" si="1"/>
        <v>-</v>
      </c>
    </row>
    <row r="68" spans="1:10">
      <c r="A68" s="34">
        <v>52</v>
      </c>
      <c r="B68" s="106"/>
      <c r="C68" s="107"/>
      <c r="D68" s="108"/>
      <c r="E68" s="107"/>
      <c r="F68" s="60" t="str">
        <f>IF(ISBLANK(D68)=FALSE,DATEDIF(D68,'TABEL KELAS'!$B$1,"Y"),"-")</f>
        <v>-</v>
      </c>
      <c r="G68" s="60" t="str">
        <f t="shared" si="0"/>
        <v>-</v>
      </c>
      <c r="H68" s="106"/>
      <c r="I68" s="109"/>
      <c r="J68" s="60" t="str">
        <f t="shared" si="1"/>
        <v>-</v>
      </c>
    </row>
    <row r="69" spans="1:10">
      <c r="A69" s="34">
        <v>53</v>
      </c>
      <c r="B69" s="106"/>
      <c r="C69" s="107"/>
      <c r="D69" s="108"/>
      <c r="E69" s="107"/>
      <c r="F69" s="60" t="str">
        <f>IF(ISBLANK(D69)=FALSE,DATEDIF(D69,'TABEL KELAS'!$B$1,"Y"),"-")</f>
        <v>-</v>
      </c>
      <c r="G69" s="60" t="str">
        <f t="shared" si="0"/>
        <v>-</v>
      </c>
      <c r="H69" s="106"/>
      <c r="I69" s="109"/>
      <c r="J69" s="60" t="str">
        <f t="shared" si="1"/>
        <v>-</v>
      </c>
    </row>
    <row r="70" spans="1:10">
      <c r="A70" s="34">
        <v>54</v>
      </c>
      <c r="B70" s="106"/>
      <c r="C70" s="107"/>
      <c r="D70" s="108"/>
      <c r="E70" s="107"/>
      <c r="F70" s="60" t="str">
        <f>IF(ISBLANK(D70)=FALSE,DATEDIF(D70,'TABEL KELAS'!$B$1,"Y"),"-")</f>
        <v>-</v>
      </c>
      <c r="G70" s="60" t="str">
        <f t="shared" si="0"/>
        <v>-</v>
      </c>
      <c r="H70" s="106"/>
      <c r="I70" s="109"/>
      <c r="J70" s="60" t="str">
        <f t="shared" si="1"/>
        <v>-</v>
      </c>
    </row>
    <row r="71" spans="1:10">
      <c r="A71" s="34">
        <v>55</v>
      </c>
      <c r="B71" s="106"/>
      <c r="C71" s="107"/>
      <c r="D71" s="108"/>
      <c r="E71" s="107"/>
      <c r="F71" s="60" t="str">
        <f>IF(ISBLANK(D71)=FALSE,DATEDIF(D71,'TABEL KELAS'!$B$1,"Y"),"-")</f>
        <v>-</v>
      </c>
      <c r="G71" s="60" t="str">
        <f t="shared" si="0"/>
        <v>-</v>
      </c>
      <c r="H71" s="106"/>
      <c r="I71" s="109"/>
      <c r="J71" s="60" t="str">
        <f t="shared" si="1"/>
        <v>-</v>
      </c>
    </row>
    <row r="72" spans="1:10">
      <c r="A72" s="34">
        <v>56</v>
      </c>
      <c r="B72" s="106"/>
      <c r="C72" s="107"/>
      <c r="D72" s="108"/>
      <c r="E72" s="107"/>
      <c r="F72" s="60" t="str">
        <f>IF(ISBLANK(D72)=FALSE,DATEDIF(D72,'TABEL KELAS'!$B$1,"Y"),"-")</f>
        <v>-</v>
      </c>
      <c r="G72" s="60" t="str">
        <f t="shared" si="0"/>
        <v>-</v>
      </c>
      <c r="H72" s="106"/>
      <c r="I72" s="109"/>
      <c r="J72" s="60" t="str">
        <f t="shared" si="1"/>
        <v>-</v>
      </c>
    </row>
    <row r="73" spans="1:10">
      <c r="A73" s="34">
        <v>57</v>
      </c>
      <c r="B73" s="106"/>
      <c r="C73" s="107"/>
      <c r="D73" s="108"/>
      <c r="E73" s="107"/>
      <c r="F73" s="60" t="str">
        <f>IF(ISBLANK(D73)=FALSE,DATEDIF(D73,'TABEL KELAS'!$B$1,"Y"),"-")</f>
        <v>-</v>
      </c>
      <c r="G73" s="60" t="str">
        <f t="shared" si="0"/>
        <v>-</v>
      </c>
      <c r="H73" s="106"/>
      <c r="I73" s="109"/>
      <c r="J73" s="60" t="str">
        <f t="shared" si="1"/>
        <v>-</v>
      </c>
    </row>
    <row r="74" spans="1:10">
      <c r="A74" s="34">
        <v>58</v>
      </c>
      <c r="B74" s="106"/>
      <c r="C74" s="107"/>
      <c r="D74" s="108"/>
      <c r="E74" s="107"/>
      <c r="F74" s="60" t="str">
        <f>IF(ISBLANK(D74)=FALSE,DATEDIF(D74,'TABEL KELAS'!$B$1,"Y"),"-")</f>
        <v>-</v>
      </c>
      <c r="G74" s="60" t="str">
        <f t="shared" si="0"/>
        <v>-</v>
      </c>
      <c r="H74" s="106"/>
      <c r="I74" s="109"/>
      <c r="J74" s="60" t="str">
        <f t="shared" si="1"/>
        <v>-</v>
      </c>
    </row>
    <row r="75" spans="1:10">
      <c r="A75" s="34">
        <v>59</v>
      </c>
      <c r="B75" s="106"/>
      <c r="C75" s="107"/>
      <c r="D75" s="108"/>
      <c r="E75" s="107"/>
      <c r="F75" s="60" t="str">
        <f>IF(ISBLANK(D75)=FALSE,DATEDIF(D75,'TABEL KELAS'!$B$1,"Y"),"-")</f>
        <v>-</v>
      </c>
      <c r="G75" s="60" t="str">
        <f t="shared" si="0"/>
        <v>-</v>
      </c>
      <c r="H75" s="106"/>
      <c r="I75" s="109"/>
      <c r="J75" s="60" t="str">
        <f t="shared" si="1"/>
        <v>-</v>
      </c>
    </row>
    <row r="76" spans="1:10">
      <c r="A76" s="34">
        <v>60</v>
      </c>
      <c r="B76" s="106"/>
      <c r="C76" s="107"/>
      <c r="D76" s="108"/>
      <c r="E76" s="107"/>
      <c r="F76" s="60" t="str">
        <f>IF(ISBLANK(D76)=FALSE,DATEDIF(D76,'TABEL KELAS'!$B$1,"Y"),"-")</f>
        <v>-</v>
      </c>
      <c r="G76" s="60" t="str">
        <f t="shared" si="0"/>
        <v>-</v>
      </c>
      <c r="H76" s="106"/>
      <c r="I76" s="109"/>
      <c r="J76" s="60" t="str">
        <f t="shared" si="1"/>
        <v>-</v>
      </c>
    </row>
    <row r="77" spans="1:10">
      <c r="A77" s="34">
        <v>61</v>
      </c>
      <c r="B77" s="106"/>
      <c r="C77" s="107"/>
      <c r="D77" s="108"/>
      <c r="E77" s="107"/>
      <c r="F77" s="60" t="str">
        <f>IF(ISBLANK(D77)=FALSE,DATEDIF(D77,'TABEL KELAS'!$B$1,"Y"),"-")</f>
        <v>-</v>
      </c>
      <c r="G77" s="60" t="str">
        <f t="shared" si="0"/>
        <v>-</v>
      </c>
      <c r="H77" s="106"/>
      <c r="I77" s="109"/>
      <c r="J77" s="60" t="str">
        <f t="shared" si="1"/>
        <v>-</v>
      </c>
    </row>
    <row r="78" spans="1:10">
      <c r="A78" s="34">
        <v>62</v>
      </c>
      <c r="B78" s="106"/>
      <c r="C78" s="107"/>
      <c r="D78" s="108"/>
      <c r="E78" s="107"/>
      <c r="F78" s="60" t="str">
        <f>IF(ISBLANK(D78)=FALSE,DATEDIF(D78,'TABEL KELAS'!$B$1,"Y"),"-")</f>
        <v>-</v>
      </c>
      <c r="G78" s="60" t="str">
        <f t="shared" si="0"/>
        <v>-</v>
      </c>
      <c r="H78" s="106"/>
      <c r="I78" s="109"/>
      <c r="J78" s="60" t="str">
        <f t="shared" si="1"/>
        <v>-</v>
      </c>
    </row>
    <row r="79" spans="1:10">
      <c r="A79" s="34">
        <v>63</v>
      </c>
      <c r="B79" s="106"/>
      <c r="C79" s="107"/>
      <c r="D79" s="108"/>
      <c r="E79" s="107"/>
      <c r="F79" s="60" t="str">
        <f>IF(ISBLANK(D79)=FALSE,DATEDIF(D79,'TABEL KELAS'!$B$1,"Y"),"-")</f>
        <v>-</v>
      </c>
      <c r="G79" s="60" t="str">
        <f t="shared" si="0"/>
        <v>-</v>
      </c>
      <c r="H79" s="106"/>
      <c r="I79" s="109"/>
      <c r="J79" s="60" t="str">
        <f t="shared" si="1"/>
        <v>-</v>
      </c>
    </row>
    <row r="80" spans="1:10">
      <c r="A80" s="34">
        <v>64</v>
      </c>
      <c r="B80" s="106"/>
      <c r="C80" s="107"/>
      <c r="D80" s="108"/>
      <c r="E80" s="107"/>
      <c r="F80" s="60" t="str">
        <f>IF(ISBLANK(D80)=FALSE,DATEDIF(D80,'TABEL KELAS'!$B$1,"Y"),"-")</f>
        <v>-</v>
      </c>
      <c r="G80" s="60" t="str">
        <f t="shared" si="0"/>
        <v>-</v>
      </c>
      <c r="H80" s="106"/>
      <c r="I80" s="109"/>
      <c r="J80" s="60" t="str">
        <f t="shared" si="1"/>
        <v>-</v>
      </c>
    </row>
    <row r="81" spans="1:10">
      <c r="A81" s="34">
        <v>65</v>
      </c>
      <c r="B81" s="106"/>
      <c r="C81" s="107"/>
      <c r="D81" s="108"/>
      <c r="E81" s="107"/>
      <c r="F81" s="60" t="str">
        <f>IF(ISBLANK(D81)=FALSE,DATEDIF(D81,'TABEL KELAS'!$B$1,"Y"),"-")</f>
        <v>-</v>
      </c>
      <c r="G81" s="60" t="str">
        <f t="shared" si="0"/>
        <v>-</v>
      </c>
      <c r="H81" s="106"/>
      <c r="I81" s="109"/>
      <c r="J81" s="60" t="str">
        <f t="shared" si="1"/>
        <v>-</v>
      </c>
    </row>
    <row r="82" spans="1:10">
      <c r="A82" s="34">
        <v>66</v>
      </c>
      <c r="B82" s="106"/>
      <c r="C82" s="107"/>
      <c r="D82" s="108"/>
      <c r="E82" s="107"/>
      <c r="F82" s="60" t="str">
        <f>IF(ISBLANK(D82)=FALSE,DATEDIF(D82,'TABEL KELAS'!$B$1,"Y"),"-")</f>
        <v>-</v>
      </c>
      <c r="G82" s="60" t="str">
        <f t="shared" ref="G82:G145" si="2">IF(E82="MHS UMUM","MHS UMUM",IF(E82="SMA","SMA",IF(E82="SMP","SMP",IF(OR(E82="SD KELAS 6",E82="SD KELAS 5",E82="SD KELAS 4"),"SD 46",IF(OR(E82="SD KELAS 3",E82="SD KELAS 2",E82="SD KELAS 1"),"SD 13","-")))))</f>
        <v>-</v>
      </c>
      <c r="H82" s="106"/>
      <c r="I82" s="109"/>
      <c r="J82" s="60" t="str">
        <f t="shared" ref="J82:J145" si="3">IF(ISBLANK(B82)=FALSE,$D$8,"-")</f>
        <v>-</v>
      </c>
    </row>
    <row r="83" spans="1:10">
      <c r="A83" s="34">
        <v>67</v>
      </c>
      <c r="B83" s="106"/>
      <c r="C83" s="107"/>
      <c r="D83" s="108"/>
      <c r="E83" s="107"/>
      <c r="F83" s="60" t="str">
        <f>IF(ISBLANK(D83)=FALSE,DATEDIF(D83,'TABEL KELAS'!$B$1,"Y"),"-")</f>
        <v>-</v>
      </c>
      <c r="G83" s="60" t="str">
        <f t="shared" si="2"/>
        <v>-</v>
      </c>
      <c r="H83" s="106"/>
      <c r="I83" s="109"/>
      <c r="J83" s="60" t="str">
        <f t="shared" si="3"/>
        <v>-</v>
      </c>
    </row>
    <row r="84" spans="1:10">
      <c r="A84" s="34">
        <v>68</v>
      </c>
      <c r="B84" s="106"/>
      <c r="C84" s="107"/>
      <c r="D84" s="108"/>
      <c r="E84" s="107"/>
      <c r="F84" s="60" t="str">
        <f>IF(ISBLANK(D84)=FALSE,DATEDIF(D84,'TABEL KELAS'!$B$1,"Y"),"-")</f>
        <v>-</v>
      </c>
      <c r="G84" s="60" t="str">
        <f t="shared" si="2"/>
        <v>-</v>
      </c>
      <c r="H84" s="106"/>
      <c r="I84" s="109"/>
      <c r="J84" s="60" t="str">
        <f t="shared" si="3"/>
        <v>-</v>
      </c>
    </row>
    <row r="85" spans="1:10">
      <c r="A85" s="34">
        <v>69</v>
      </c>
      <c r="B85" s="106"/>
      <c r="C85" s="107"/>
      <c r="D85" s="108"/>
      <c r="E85" s="107"/>
      <c r="F85" s="60" t="str">
        <f>IF(ISBLANK(D85)=FALSE,DATEDIF(D85,'TABEL KELAS'!$B$1,"Y"),"-")</f>
        <v>-</v>
      </c>
      <c r="G85" s="60" t="str">
        <f t="shared" si="2"/>
        <v>-</v>
      </c>
      <c r="H85" s="106"/>
      <c r="I85" s="109"/>
      <c r="J85" s="60" t="str">
        <f t="shared" si="3"/>
        <v>-</v>
      </c>
    </row>
    <row r="86" spans="1:10">
      <c r="A86" s="34">
        <v>70</v>
      </c>
      <c r="B86" s="106"/>
      <c r="C86" s="107"/>
      <c r="D86" s="108"/>
      <c r="E86" s="107"/>
      <c r="F86" s="60" t="str">
        <f>IF(ISBLANK(D86)=FALSE,DATEDIF(D86,'TABEL KELAS'!$B$1,"Y"),"-")</f>
        <v>-</v>
      </c>
      <c r="G86" s="60" t="str">
        <f t="shared" si="2"/>
        <v>-</v>
      </c>
      <c r="H86" s="106"/>
      <c r="I86" s="109"/>
      <c r="J86" s="60" t="str">
        <f t="shared" si="3"/>
        <v>-</v>
      </c>
    </row>
    <row r="87" spans="1:10">
      <c r="A87" s="34">
        <v>71</v>
      </c>
      <c r="B87" s="106"/>
      <c r="C87" s="107"/>
      <c r="D87" s="108"/>
      <c r="E87" s="107"/>
      <c r="F87" s="60" t="str">
        <f>IF(ISBLANK(D87)=FALSE,DATEDIF(D87,'TABEL KELAS'!$B$1,"Y"),"-")</f>
        <v>-</v>
      </c>
      <c r="G87" s="60" t="str">
        <f t="shared" si="2"/>
        <v>-</v>
      </c>
      <c r="H87" s="106"/>
      <c r="I87" s="109"/>
      <c r="J87" s="60" t="str">
        <f t="shared" si="3"/>
        <v>-</v>
      </c>
    </row>
    <row r="88" spans="1:10">
      <c r="A88" s="34">
        <v>72</v>
      </c>
      <c r="B88" s="106"/>
      <c r="C88" s="107"/>
      <c r="D88" s="108"/>
      <c r="E88" s="107"/>
      <c r="F88" s="60" t="str">
        <f>IF(ISBLANK(D88)=FALSE,DATEDIF(D88,'TABEL KELAS'!$B$1,"Y"),"-")</f>
        <v>-</v>
      </c>
      <c r="G88" s="60" t="str">
        <f t="shared" si="2"/>
        <v>-</v>
      </c>
      <c r="H88" s="106"/>
      <c r="I88" s="109"/>
      <c r="J88" s="60" t="str">
        <f t="shared" si="3"/>
        <v>-</v>
      </c>
    </row>
    <row r="89" spans="1:10">
      <c r="A89" s="34">
        <v>73</v>
      </c>
      <c r="B89" s="106"/>
      <c r="C89" s="107"/>
      <c r="D89" s="108"/>
      <c r="E89" s="107"/>
      <c r="F89" s="60" t="str">
        <f>IF(ISBLANK(D89)=FALSE,DATEDIF(D89,'TABEL KELAS'!$B$1,"Y"),"-")</f>
        <v>-</v>
      </c>
      <c r="G89" s="60" t="str">
        <f t="shared" si="2"/>
        <v>-</v>
      </c>
      <c r="H89" s="106"/>
      <c r="I89" s="109"/>
      <c r="J89" s="60" t="str">
        <f t="shared" si="3"/>
        <v>-</v>
      </c>
    </row>
    <row r="90" spans="1:10">
      <c r="A90" s="34">
        <v>74</v>
      </c>
      <c r="B90" s="106"/>
      <c r="C90" s="107"/>
      <c r="D90" s="108"/>
      <c r="E90" s="107"/>
      <c r="F90" s="60" t="str">
        <f>IF(ISBLANK(D90)=FALSE,DATEDIF(D90,'TABEL KELAS'!$B$1,"Y"),"-")</f>
        <v>-</v>
      </c>
      <c r="G90" s="60" t="str">
        <f t="shared" si="2"/>
        <v>-</v>
      </c>
      <c r="H90" s="106"/>
      <c r="I90" s="109"/>
      <c r="J90" s="60" t="str">
        <f t="shared" si="3"/>
        <v>-</v>
      </c>
    </row>
    <row r="91" spans="1:10">
      <c r="A91" s="34">
        <v>75</v>
      </c>
      <c r="B91" s="106"/>
      <c r="C91" s="107"/>
      <c r="D91" s="108"/>
      <c r="E91" s="107"/>
      <c r="F91" s="60" t="str">
        <f>IF(ISBLANK(D91)=FALSE,DATEDIF(D91,'TABEL KELAS'!$B$1,"Y"),"-")</f>
        <v>-</v>
      </c>
      <c r="G91" s="60" t="str">
        <f t="shared" si="2"/>
        <v>-</v>
      </c>
      <c r="H91" s="106"/>
      <c r="I91" s="109"/>
      <c r="J91" s="60" t="str">
        <f t="shared" si="3"/>
        <v>-</v>
      </c>
    </row>
    <row r="92" spans="1:10">
      <c r="A92" s="34">
        <v>76</v>
      </c>
      <c r="B92" s="106"/>
      <c r="C92" s="107"/>
      <c r="D92" s="108"/>
      <c r="E92" s="107"/>
      <c r="F92" s="60" t="str">
        <f>IF(ISBLANK(D92)=FALSE,DATEDIF(D92,'TABEL KELAS'!$B$1,"Y"),"-")</f>
        <v>-</v>
      </c>
      <c r="G92" s="60" t="str">
        <f t="shared" si="2"/>
        <v>-</v>
      </c>
      <c r="H92" s="106"/>
      <c r="I92" s="109"/>
      <c r="J92" s="60" t="str">
        <f t="shared" si="3"/>
        <v>-</v>
      </c>
    </row>
    <row r="93" spans="1:10">
      <c r="A93" s="34">
        <v>77</v>
      </c>
      <c r="B93" s="106"/>
      <c r="C93" s="107"/>
      <c r="D93" s="108"/>
      <c r="E93" s="107"/>
      <c r="F93" s="60" t="str">
        <f>IF(ISBLANK(D93)=FALSE,DATEDIF(D93,'TABEL KELAS'!$B$1,"Y"),"-")</f>
        <v>-</v>
      </c>
      <c r="G93" s="60" t="str">
        <f t="shared" si="2"/>
        <v>-</v>
      </c>
      <c r="H93" s="106"/>
      <c r="I93" s="109"/>
      <c r="J93" s="60" t="str">
        <f t="shared" si="3"/>
        <v>-</v>
      </c>
    </row>
    <row r="94" spans="1:10">
      <c r="A94" s="34">
        <v>78</v>
      </c>
      <c r="B94" s="106"/>
      <c r="C94" s="107"/>
      <c r="D94" s="108"/>
      <c r="E94" s="107"/>
      <c r="F94" s="60" t="str">
        <f>IF(ISBLANK(D94)=FALSE,DATEDIF(D94,'TABEL KELAS'!$B$1,"Y"),"-")</f>
        <v>-</v>
      </c>
      <c r="G94" s="60" t="str">
        <f t="shared" si="2"/>
        <v>-</v>
      </c>
      <c r="H94" s="106"/>
      <c r="I94" s="109"/>
      <c r="J94" s="60" t="str">
        <f t="shared" si="3"/>
        <v>-</v>
      </c>
    </row>
    <row r="95" spans="1:10">
      <c r="A95" s="34">
        <v>79</v>
      </c>
      <c r="B95" s="106"/>
      <c r="C95" s="107"/>
      <c r="D95" s="108"/>
      <c r="E95" s="107"/>
      <c r="F95" s="60" t="str">
        <f>IF(ISBLANK(D95)=FALSE,DATEDIF(D95,'TABEL KELAS'!$B$1,"Y"),"-")</f>
        <v>-</v>
      </c>
      <c r="G95" s="60" t="str">
        <f t="shared" si="2"/>
        <v>-</v>
      </c>
      <c r="H95" s="106"/>
      <c r="I95" s="109"/>
      <c r="J95" s="60" t="str">
        <f t="shared" si="3"/>
        <v>-</v>
      </c>
    </row>
    <row r="96" spans="1:10">
      <c r="A96" s="34">
        <v>80</v>
      </c>
      <c r="B96" s="106"/>
      <c r="C96" s="107"/>
      <c r="D96" s="108"/>
      <c r="E96" s="107"/>
      <c r="F96" s="60" t="str">
        <f>IF(ISBLANK(D96)=FALSE,DATEDIF(D96,'TABEL KELAS'!$B$1,"Y"),"-")</f>
        <v>-</v>
      </c>
      <c r="G96" s="60" t="str">
        <f t="shared" si="2"/>
        <v>-</v>
      </c>
      <c r="H96" s="106"/>
      <c r="I96" s="109"/>
      <c r="J96" s="60" t="str">
        <f t="shared" si="3"/>
        <v>-</v>
      </c>
    </row>
    <row r="97" spans="1:10">
      <c r="A97" s="34">
        <v>81</v>
      </c>
      <c r="B97" s="106"/>
      <c r="C97" s="107"/>
      <c r="D97" s="108"/>
      <c r="E97" s="107"/>
      <c r="F97" s="60" t="str">
        <f>IF(ISBLANK(D97)=FALSE,DATEDIF(D97,'TABEL KELAS'!$B$1,"Y"),"-")</f>
        <v>-</v>
      </c>
      <c r="G97" s="60" t="str">
        <f t="shared" si="2"/>
        <v>-</v>
      </c>
      <c r="H97" s="106"/>
      <c r="I97" s="109"/>
      <c r="J97" s="60" t="str">
        <f t="shared" si="3"/>
        <v>-</v>
      </c>
    </row>
    <row r="98" spans="1:10">
      <c r="A98" s="34">
        <v>82</v>
      </c>
      <c r="B98" s="106"/>
      <c r="C98" s="107"/>
      <c r="D98" s="108"/>
      <c r="E98" s="107"/>
      <c r="F98" s="60" t="str">
        <f>IF(ISBLANK(D98)=FALSE,DATEDIF(D98,'TABEL KELAS'!$B$1,"Y"),"-")</f>
        <v>-</v>
      </c>
      <c r="G98" s="60" t="str">
        <f t="shared" si="2"/>
        <v>-</v>
      </c>
      <c r="H98" s="106"/>
      <c r="I98" s="109"/>
      <c r="J98" s="60" t="str">
        <f t="shared" si="3"/>
        <v>-</v>
      </c>
    </row>
    <row r="99" spans="1:10">
      <c r="A99" s="34">
        <v>83</v>
      </c>
      <c r="B99" s="106"/>
      <c r="C99" s="107"/>
      <c r="D99" s="108"/>
      <c r="E99" s="107"/>
      <c r="F99" s="60" t="str">
        <f>IF(ISBLANK(D99)=FALSE,DATEDIF(D99,'TABEL KELAS'!$B$1,"Y"),"-")</f>
        <v>-</v>
      </c>
      <c r="G99" s="60" t="str">
        <f t="shared" si="2"/>
        <v>-</v>
      </c>
      <c r="H99" s="106"/>
      <c r="I99" s="109"/>
      <c r="J99" s="60" t="str">
        <f t="shared" si="3"/>
        <v>-</v>
      </c>
    </row>
    <row r="100" spans="1:10">
      <c r="A100" s="34">
        <v>84</v>
      </c>
      <c r="B100" s="106"/>
      <c r="C100" s="107"/>
      <c r="D100" s="108"/>
      <c r="E100" s="107"/>
      <c r="F100" s="60" t="str">
        <f>IF(ISBLANK(D100)=FALSE,DATEDIF(D100,'TABEL KELAS'!$B$1,"Y"),"-")</f>
        <v>-</v>
      </c>
      <c r="G100" s="60" t="str">
        <f t="shared" si="2"/>
        <v>-</v>
      </c>
      <c r="H100" s="106"/>
      <c r="I100" s="109"/>
      <c r="J100" s="60" t="str">
        <f t="shared" si="3"/>
        <v>-</v>
      </c>
    </row>
    <row r="101" spans="1:10">
      <c r="A101" s="34">
        <v>85</v>
      </c>
      <c r="B101" s="106"/>
      <c r="C101" s="107"/>
      <c r="D101" s="108"/>
      <c r="E101" s="107"/>
      <c r="F101" s="60" t="str">
        <f>IF(ISBLANK(D101)=FALSE,DATEDIF(D101,'TABEL KELAS'!$B$1,"Y"),"-")</f>
        <v>-</v>
      </c>
      <c r="G101" s="60" t="str">
        <f t="shared" si="2"/>
        <v>-</v>
      </c>
      <c r="H101" s="106"/>
      <c r="I101" s="109"/>
      <c r="J101" s="60" t="str">
        <f t="shared" si="3"/>
        <v>-</v>
      </c>
    </row>
    <row r="102" spans="1:10">
      <c r="A102" s="34">
        <v>86</v>
      </c>
      <c r="B102" s="106"/>
      <c r="C102" s="107"/>
      <c r="D102" s="108"/>
      <c r="E102" s="107"/>
      <c r="F102" s="60" t="str">
        <f>IF(ISBLANK(D102)=FALSE,DATEDIF(D102,'TABEL KELAS'!$B$1,"Y"),"-")</f>
        <v>-</v>
      </c>
      <c r="G102" s="60" t="str">
        <f t="shared" si="2"/>
        <v>-</v>
      </c>
      <c r="H102" s="106"/>
      <c r="I102" s="109"/>
      <c r="J102" s="60" t="str">
        <f t="shared" si="3"/>
        <v>-</v>
      </c>
    </row>
    <row r="103" spans="1:10">
      <c r="A103" s="34">
        <v>87</v>
      </c>
      <c r="B103" s="106"/>
      <c r="C103" s="107"/>
      <c r="D103" s="108"/>
      <c r="E103" s="107"/>
      <c r="F103" s="60" t="str">
        <f>IF(ISBLANK(D103)=FALSE,DATEDIF(D103,'TABEL KELAS'!$B$1,"Y"),"-")</f>
        <v>-</v>
      </c>
      <c r="G103" s="60" t="str">
        <f t="shared" si="2"/>
        <v>-</v>
      </c>
      <c r="H103" s="106"/>
      <c r="I103" s="109"/>
      <c r="J103" s="60" t="str">
        <f t="shared" si="3"/>
        <v>-</v>
      </c>
    </row>
    <row r="104" spans="1:10">
      <c r="A104" s="34">
        <v>88</v>
      </c>
      <c r="B104" s="106"/>
      <c r="C104" s="107"/>
      <c r="D104" s="108"/>
      <c r="E104" s="107"/>
      <c r="F104" s="60" t="str">
        <f>IF(ISBLANK(D104)=FALSE,DATEDIF(D104,'TABEL KELAS'!$B$1,"Y"),"-")</f>
        <v>-</v>
      </c>
      <c r="G104" s="60" t="str">
        <f t="shared" si="2"/>
        <v>-</v>
      </c>
      <c r="H104" s="106"/>
      <c r="I104" s="109"/>
      <c r="J104" s="60" t="str">
        <f t="shared" si="3"/>
        <v>-</v>
      </c>
    </row>
    <row r="105" spans="1:10">
      <c r="A105" s="34">
        <v>89</v>
      </c>
      <c r="B105" s="106"/>
      <c r="C105" s="107"/>
      <c r="D105" s="108"/>
      <c r="E105" s="107"/>
      <c r="F105" s="60" t="str">
        <f>IF(ISBLANK(D105)=FALSE,DATEDIF(D105,'TABEL KELAS'!$B$1,"Y"),"-")</f>
        <v>-</v>
      </c>
      <c r="G105" s="60" t="str">
        <f t="shared" si="2"/>
        <v>-</v>
      </c>
      <c r="H105" s="106"/>
      <c r="I105" s="109"/>
      <c r="J105" s="60" t="str">
        <f t="shared" si="3"/>
        <v>-</v>
      </c>
    </row>
    <row r="106" spans="1:10">
      <c r="A106" s="34">
        <v>90</v>
      </c>
      <c r="B106" s="106"/>
      <c r="C106" s="107"/>
      <c r="D106" s="108"/>
      <c r="E106" s="107"/>
      <c r="F106" s="60" t="str">
        <f>IF(ISBLANK(D106)=FALSE,DATEDIF(D106,'TABEL KELAS'!$B$1,"Y"),"-")</f>
        <v>-</v>
      </c>
      <c r="G106" s="60" t="str">
        <f t="shared" si="2"/>
        <v>-</v>
      </c>
      <c r="H106" s="106"/>
      <c r="I106" s="109"/>
      <c r="J106" s="60" t="str">
        <f t="shared" si="3"/>
        <v>-</v>
      </c>
    </row>
    <row r="107" spans="1:10">
      <c r="A107" s="34">
        <v>91</v>
      </c>
      <c r="B107" s="106"/>
      <c r="C107" s="107"/>
      <c r="D107" s="108"/>
      <c r="E107" s="107"/>
      <c r="F107" s="60" t="str">
        <f>IF(ISBLANK(D107)=FALSE,DATEDIF(D107,'TABEL KELAS'!$B$1,"Y"),"-")</f>
        <v>-</v>
      </c>
      <c r="G107" s="60" t="str">
        <f t="shared" si="2"/>
        <v>-</v>
      </c>
      <c r="H107" s="106"/>
      <c r="I107" s="109"/>
      <c r="J107" s="60" t="str">
        <f t="shared" si="3"/>
        <v>-</v>
      </c>
    </row>
    <row r="108" spans="1:10">
      <c r="A108" s="34">
        <v>92</v>
      </c>
      <c r="B108" s="106"/>
      <c r="C108" s="107"/>
      <c r="D108" s="108"/>
      <c r="E108" s="107"/>
      <c r="F108" s="60" t="str">
        <f>IF(ISBLANK(D108)=FALSE,DATEDIF(D108,'TABEL KELAS'!$B$1,"Y"),"-")</f>
        <v>-</v>
      </c>
      <c r="G108" s="60" t="str">
        <f t="shared" si="2"/>
        <v>-</v>
      </c>
      <c r="H108" s="106"/>
      <c r="I108" s="109"/>
      <c r="J108" s="60" t="str">
        <f t="shared" si="3"/>
        <v>-</v>
      </c>
    </row>
    <row r="109" spans="1:10">
      <c r="A109" s="34">
        <v>93</v>
      </c>
      <c r="B109" s="106"/>
      <c r="C109" s="107"/>
      <c r="D109" s="108"/>
      <c r="E109" s="107"/>
      <c r="F109" s="60" t="str">
        <f>IF(ISBLANK(D109)=FALSE,DATEDIF(D109,'TABEL KELAS'!$B$1,"Y"),"-")</f>
        <v>-</v>
      </c>
      <c r="G109" s="60" t="str">
        <f t="shared" si="2"/>
        <v>-</v>
      </c>
      <c r="H109" s="106"/>
      <c r="I109" s="109"/>
      <c r="J109" s="60" t="str">
        <f t="shared" si="3"/>
        <v>-</v>
      </c>
    </row>
    <row r="110" spans="1:10">
      <c r="A110" s="34">
        <v>94</v>
      </c>
      <c r="B110" s="106"/>
      <c r="C110" s="107"/>
      <c r="D110" s="108"/>
      <c r="E110" s="107"/>
      <c r="F110" s="60" t="str">
        <f>IF(ISBLANK(D110)=FALSE,DATEDIF(D110,'TABEL KELAS'!$B$1,"Y"),"-")</f>
        <v>-</v>
      </c>
      <c r="G110" s="60" t="str">
        <f t="shared" si="2"/>
        <v>-</v>
      </c>
      <c r="H110" s="106"/>
      <c r="I110" s="109"/>
      <c r="J110" s="60" t="str">
        <f t="shared" si="3"/>
        <v>-</v>
      </c>
    </row>
    <row r="111" spans="1:10">
      <c r="A111" s="34">
        <v>95</v>
      </c>
      <c r="B111" s="106"/>
      <c r="C111" s="107"/>
      <c r="D111" s="108"/>
      <c r="E111" s="107"/>
      <c r="F111" s="60" t="str">
        <f>IF(ISBLANK(D111)=FALSE,DATEDIF(D111,'TABEL KELAS'!$B$1,"Y"),"-")</f>
        <v>-</v>
      </c>
      <c r="G111" s="60" t="str">
        <f t="shared" si="2"/>
        <v>-</v>
      </c>
      <c r="H111" s="106"/>
      <c r="I111" s="109"/>
      <c r="J111" s="60" t="str">
        <f t="shared" si="3"/>
        <v>-</v>
      </c>
    </row>
    <row r="112" spans="1:10">
      <c r="A112" s="34">
        <v>96</v>
      </c>
      <c r="B112" s="106"/>
      <c r="C112" s="107"/>
      <c r="D112" s="108"/>
      <c r="E112" s="107"/>
      <c r="F112" s="60" t="str">
        <f>IF(ISBLANK(D112)=FALSE,DATEDIF(D112,'TABEL KELAS'!$B$1,"Y"),"-")</f>
        <v>-</v>
      </c>
      <c r="G112" s="60" t="str">
        <f t="shared" si="2"/>
        <v>-</v>
      </c>
      <c r="H112" s="106"/>
      <c r="I112" s="109"/>
      <c r="J112" s="60" t="str">
        <f t="shared" si="3"/>
        <v>-</v>
      </c>
    </row>
    <row r="113" spans="1:10">
      <c r="A113" s="34">
        <v>97</v>
      </c>
      <c r="B113" s="106"/>
      <c r="C113" s="107"/>
      <c r="D113" s="108"/>
      <c r="E113" s="107"/>
      <c r="F113" s="60" t="str">
        <f>IF(ISBLANK(D113)=FALSE,DATEDIF(D113,'TABEL KELAS'!$B$1,"Y"),"-")</f>
        <v>-</v>
      </c>
      <c r="G113" s="60" t="str">
        <f t="shared" si="2"/>
        <v>-</v>
      </c>
      <c r="H113" s="106"/>
      <c r="I113" s="109"/>
      <c r="J113" s="60" t="str">
        <f t="shared" si="3"/>
        <v>-</v>
      </c>
    </row>
    <row r="114" spans="1:10">
      <c r="A114" s="34">
        <v>98</v>
      </c>
      <c r="B114" s="106"/>
      <c r="C114" s="107"/>
      <c r="D114" s="108"/>
      <c r="E114" s="107"/>
      <c r="F114" s="60" t="str">
        <f>IF(ISBLANK(D114)=FALSE,DATEDIF(D114,'TABEL KELAS'!$B$1,"Y"),"-")</f>
        <v>-</v>
      </c>
      <c r="G114" s="60" t="str">
        <f t="shared" si="2"/>
        <v>-</v>
      </c>
      <c r="H114" s="106"/>
      <c r="I114" s="109"/>
      <c r="J114" s="60" t="str">
        <f t="shared" si="3"/>
        <v>-</v>
      </c>
    </row>
    <row r="115" spans="1:10">
      <c r="A115" s="34">
        <v>99</v>
      </c>
      <c r="B115" s="106"/>
      <c r="C115" s="107"/>
      <c r="D115" s="108"/>
      <c r="E115" s="107"/>
      <c r="F115" s="60" t="str">
        <f>IF(ISBLANK(D115)=FALSE,DATEDIF(D115,'TABEL KELAS'!$B$1,"Y"),"-")</f>
        <v>-</v>
      </c>
      <c r="G115" s="60" t="str">
        <f t="shared" si="2"/>
        <v>-</v>
      </c>
      <c r="H115" s="106"/>
      <c r="I115" s="109"/>
      <c r="J115" s="60" t="str">
        <f t="shared" si="3"/>
        <v>-</v>
      </c>
    </row>
    <row r="116" spans="1:10">
      <c r="A116" s="34">
        <v>100</v>
      </c>
      <c r="B116" s="106"/>
      <c r="C116" s="107"/>
      <c r="D116" s="108"/>
      <c r="E116" s="107"/>
      <c r="F116" s="60" t="str">
        <f>IF(ISBLANK(D116)=FALSE,DATEDIF(D116,'TABEL KELAS'!$B$1,"Y"),"-")</f>
        <v>-</v>
      </c>
      <c r="G116" s="60" t="str">
        <f t="shared" si="2"/>
        <v>-</v>
      </c>
      <c r="H116" s="106"/>
      <c r="I116" s="109"/>
      <c r="J116" s="60" t="str">
        <f t="shared" si="3"/>
        <v>-</v>
      </c>
    </row>
    <row r="117" spans="1:10">
      <c r="A117" s="34">
        <v>101</v>
      </c>
      <c r="B117" s="106"/>
      <c r="C117" s="107"/>
      <c r="D117" s="108"/>
      <c r="E117" s="107"/>
      <c r="F117" s="60" t="str">
        <f>IF(ISBLANK(D117)=FALSE,DATEDIF(D117,'TABEL KELAS'!$B$1,"Y"),"-")</f>
        <v>-</v>
      </c>
      <c r="G117" s="60" t="str">
        <f t="shared" si="2"/>
        <v>-</v>
      </c>
      <c r="H117" s="106"/>
      <c r="I117" s="109"/>
      <c r="J117" s="60" t="str">
        <f t="shared" si="3"/>
        <v>-</v>
      </c>
    </row>
    <row r="118" spans="1:10">
      <c r="A118" s="34">
        <v>102</v>
      </c>
      <c r="B118" s="106"/>
      <c r="C118" s="107"/>
      <c r="D118" s="108"/>
      <c r="E118" s="107"/>
      <c r="F118" s="60" t="str">
        <f>IF(ISBLANK(D118)=FALSE,DATEDIF(D118,'TABEL KELAS'!$B$1,"Y"),"-")</f>
        <v>-</v>
      </c>
      <c r="G118" s="60" t="str">
        <f t="shared" si="2"/>
        <v>-</v>
      </c>
      <c r="H118" s="106"/>
      <c r="I118" s="109"/>
      <c r="J118" s="60" t="str">
        <f t="shared" si="3"/>
        <v>-</v>
      </c>
    </row>
    <row r="119" spans="1:10">
      <c r="A119" s="34">
        <v>103</v>
      </c>
      <c r="B119" s="106"/>
      <c r="C119" s="107"/>
      <c r="D119" s="108"/>
      <c r="E119" s="107"/>
      <c r="F119" s="60" t="str">
        <f>IF(ISBLANK(D119)=FALSE,DATEDIF(D119,'TABEL KELAS'!$B$1,"Y"),"-")</f>
        <v>-</v>
      </c>
      <c r="G119" s="60" t="str">
        <f t="shared" si="2"/>
        <v>-</v>
      </c>
      <c r="H119" s="106"/>
      <c r="I119" s="109"/>
      <c r="J119" s="60" t="str">
        <f t="shared" si="3"/>
        <v>-</v>
      </c>
    </row>
    <row r="120" spans="1:10">
      <c r="A120" s="34">
        <v>104</v>
      </c>
      <c r="B120" s="106"/>
      <c r="C120" s="107"/>
      <c r="D120" s="108"/>
      <c r="E120" s="107"/>
      <c r="F120" s="60" t="str">
        <f>IF(ISBLANK(D120)=FALSE,DATEDIF(D120,'TABEL KELAS'!$B$1,"Y"),"-")</f>
        <v>-</v>
      </c>
      <c r="G120" s="60" t="str">
        <f t="shared" si="2"/>
        <v>-</v>
      </c>
      <c r="H120" s="106"/>
      <c r="I120" s="109"/>
      <c r="J120" s="60" t="str">
        <f t="shared" si="3"/>
        <v>-</v>
      </c>
    </row>
    <row r="121" spans="1:10">
      <c r="A121" s="34">
        <v>105</v>
      </c>
      <c r="B121" s="106"/>
      <c r="C121" s="107"/>
      <c r="D121" s="108"/>
      <c r="E121" s="107"/>
      <c r="F121" s="60" t="str">
        <f>IF(ISBLANK(D121)=FALSE,DATEDIF(D121,'TABEL KELAS'!$B$1,"Y"),"-")</f>
        <v>-</v>
      </c>
      <c r="G121" s="60" t="str">
        <f t="shared" si="2"/>
        <v>-</v>
      </c>
      <c r="H121" s="106"/>
      <c r="I121" s="109"/>
      <c r="J121" s="60" t="str">
        <f t="shared" si="3"/>
        <v>-</v>
      </c>
    </row>
    <row r="122" spans="1:10">
      <c r="A122" s="34">
        <v>106</v>
      </c>
      <c r="B122" s="106"/>
      <c r="C122" s="107"/>
      <c r="D122" s="108"/>
      <c r="E122" s="107"/>
      <c r="F122" s="60" t="str">
        <f>IF(ISBLANK(D122)=FALSE,DATEDIF(D122,'TABEL KELAS'!$B$1,"Y"),"-")</f>
        <v>-</v>
      </c>
      <c r="G122" s="60" t="str">
        <f t="shared" si="2"/>
        <v>-</v>
      </c>
      <c r="H122" s="106"/>
      <c r="I122" s="109"/>
      <c r="J122" s="60" t="str">
        <f t="shared" si="3"/>
        <v>-</v>
      </c>
    </row>
    <row r="123" spans="1:10">
      <c r="A123" s="34">
        <v>107</v>
      </c>
      <c r="B123" s="106"/>
      <c r="C123" s="107"/>
      <c r="D123" s="108"/>
      <c r="E123" s="107"/>
      <c r="F123" s="60" t="str">
        <f>IF(ISBLANK(D123)=FALSE,DATEDIF(D123,'TABEL KELAS'!$B$1,"Y"),"-")</f>
        <v>-</v>
      </c>
      <c r="G123" s="60" t="str">
        <f t="shared" si="2"/>
        <v>-</v>
      </c>
      <c r="H123" s="106"/>
      <c r="I123" s="109"/>
      <c r="J123" s="60" t="str">
        <f t="shared" si="3"/>
        <v>-</v>
      </c>
    </row>
    <row r="124" spans="1:10">
      <c r="A124" s="34">
        <v>108</v>
      </c>
      <c r="B124" s="106"/>
      <c r="C124" s="107"/>
      <c r="D124" s="108"/>
      <c r="E124" s="107"/>
      <c r="F124" s="60" t="str">
        <f>IF(ISBLANK(D124)=FALSE,DATEDIF(D124,'TABEL KELAS'!$B$1,"Y"),"-")</f>
        <v>-</v>
      </c>
      <c r="G124" s="60" t="str">
        <f t="shared" si="2"/>
        <v>-</v>
      </c>
      <c r="H124" s="106"/>
      <c r="I124" s="109"/>
      <c r="J124" s="60" t="str">
        <f t="shared" si="3"/>
        <v>-</v>
      </c>
    </row>
    <row r="125" spans="1:10">
      <c r="A125" s="34">
        <v>109</v>
      </c>
      <c r="B125" s="106"/>
      <c r="C125" s="107"/>
      <c r="D125" s="108"/>
      <c r="E125" s="107"/>
      <c r="F125" s="60" t="str">
        <f>IF(ISBLANK(D125)=FALSE,DATEDIF(D125,'TABEL KELAS'!$B$1,"Y"),"-")</f>
        <v>-</v>
      </c>
      <c r="G125" s="60" t="str">
        <f t="shared" si="2"/>
        <v>-</v>
      </c>
      <c r="H125" s="106"/>
      <c r="I125" s="109"/>
      <c r="J125" s="60" t="str">
        <f t="shared" si="3"/>
        <v>-</v>
      </c>
    </row>
    <row r="126" spans="1:10">
      <c r="A126" s="34">
        <v>110</v>
      </c>
      <c r="B126" s="106"/>
      <c r="C126" s="107"/>
      <c r="D126" s="108"/>
      <c r="E126" s="107"/>
      <c r="F126" s="60" t="str">
        <f>IF(ISBLANK(D126)=FALSE,DATEDIF(D126,'TABEL KELAS'!$B$1,"Y"),"-")</f>
        <v>-</v>
      </c>
      <c r="G126" s="60" t="str">
        <f t="shared" si="2"/>
        <v>-</v>
      </c>
      <c r="H126" s="106"/>
      <c r="I126" s="109"/>
      <c r="J126" s="60" t="str">
        <f t="shared" si="3"/>
        <v>-</v>
      </c>
    </row>
    <row r="127" spans="1:10">
      <c r="A127" s="34">
        <v>111</v>
      </c>
      <c r="B127" s="106"/>
      <c r="C127" s="107"/>
      <c r="D127" s="108"/>
      <c r="E127" s="107"/>
      <c r="F127" s="60" t="str">
        <f>IF(ISBLANK(D127)=FALSE,DATEDIF(D127,'TABEL KELAS'!$B$1,"Y"),"-")</f>
        <v>-</v>
      </c>
      <c r="G127" s="60" t="str">
        <f t="shared" si="2"/>
        <v>-</v>
      </c>
      <c r="H127" s="106"/>
      <c r="I127" s="109"/>
      <c r="J127" s="60" t="str">
        <f t="shared" si="3"/>
        <v>-</v>
      </c>
    </row>
    <row r="128" spans="1:10">
      <c r="A128" s="34">
        <v>112</v>
      </c>
      <c r="B128" s="106"/>
      <c r="C128" s="107"/>
      <c r="D128" s="108"/>
      <c r="E128" s="107"/>
      <c r="F128" s="60" t="str">
        <f>IF(ISBLANK(D128)=FALSE,DATEDIF(D128,'TABEL KELAS'!$B$1,"Y"),"-")</f>
        <v>-</v>
      </c>
      <c r="G128" s="60" t="str">
        <f t="shared" si="2"/>
        <v>-</v>
      </c>
      <c r="H128" s="106"/>
      <c r="I128" s="109"/>
      <c r="J128" s="60" t="str">
        <f t="shared" si="3"/>
        <v>-</v>
      </c>
    </row>
    <row r="129" spans="1:10">
      <c r="A129" s="34">
        <v>113</v>
      </c>
      <c r="B129" s="106"/>
      <c r="C129" s="107"/>
      <c r="D129" s="108"/>
      <c r="E129" s="107"/>
      <c r="F129" s="60" t="str">
        <f>IF(ISBLANK(D129)=FALSE,DATEDIF(D129,'TABEL KELAS'!$B$1,"Y"),"-")</f>
        <v>-</v>
      </c>
      <c r="G129" s="60" t="str">
        <f t="shared" si="2"/>
        <v>-</v>
      </c>
      <c r="H129" s="106"/>
      <c r="I129" s="109"/>
      <c r="J129" s="60" t="str">
        <f t="shared" si="3"/>
        <v>-</v>
      </c>
    </row>
    <row r="130" spans="1:10">
      <c r="A130" s="34">
        <v>114</v>
      </c>
      <c r="B130" s="106"/>
      <c r="C130" s="107"/>
      <c r="D130" s="108"/>
      <c r="E130" s="107"/>
      <c r="F130" s="60" t="str">
        <f>IF(ISBLANK(D130)=FALSE,DATEDIF(D130,'TABEL KELAS'!$B$1,"Y"),"-")</f>
        <v>-</v>
      </c>
      <c r="G130" s="60" t="str">
        <f t="shared" si="2"/>
        <v>-</v>
      </c>
      <c r="H130" s="106"/>
      <c r="I130" s="109"/>
      <c r="J130" s="60" t="str">
        <f t="shared" si="3"/>
        <v>-</v>
      </c>
    </row>
    <row r="131" spans="1:10">
      <c r="A131" s="34">
        <v>115</v>
      </c>
      <c r="B131" s="106"/>
      <c r="C131" s="107"/>
      <c r="D131" s="108"/>
      <c r="E131" s="107"/>
      <c r="F131" s="60" t="str">
        <f>IF(ISBLANK(D131)=FALSE,DATEDIF(D131,'TABEL KELAS'!$B$1,"Y"),"-")</f>
        <v>-</v>
      </c>
      <c r="G131" s="60" t="str">
        <f t="shared" si="2"/>
        <v>-</v>
      </c>
      <c r="H131" s="106"/>
      <c r="I131" s="109"/>
      <c r="J131" s="60" t="str">
        <f t="shared" si="3"/>
        <v>-</v>
      </c>
    </row>
    <row r="132" spans="1:10">
      <c r="A132" s="34">
        <v>116</v>
      </c>
      <c r="B132" s="106"/>
      <c r="C132" s="107"/>
      <c r="D132" s="108"/>
      <c r="E132" s="107"/>
      <c r="F132" s="60" t="str">
        <f>IF(ISBLANK(D132)=FALSE,DATEDIF(D132,'TABEL KELAS'!$B$1,"Y"),"-")</f>
        <v>-</v>
      </c>
      <c r="G132" s="60" t="str">
        <f t="shared" si="2"/>
        <v>-</v>
      </c>
      <c r="H132" s="106"/>
      <c r="I132" s="109"/>
      <c r="J132" s="60" t="str">
        <f t="shared" si="3"/>
        <v>-</v>
      </c>
    </row>
    <row r="133" spans="1:10">
      <c r="A133" s="34">
        <v>117</v>
      </c>
      <c r="B133" s="106"/>
      <c r="C133" s="107"/>
      <c r="D133" s="108"/>
      <c r="E133" s="107"/>
      <c r="F133" s="60" t="str">
        <f>IF(ISBLANK(D133)=FALSE,DATEDIF(D133,'TABEL KELAS'!$B$1,"Y"),"-")</f>
        <v>-</v>
      </c>
      <c r="G133" s="60" t="str">
        <f t="shared" si="2"/>
        <v>-</v>
      </c>
      <c r="H133" s="106"/>
      <c r="I133" s="109"/>
      <c r="J133" s="60" t="str">
        <f t="shared" si="3"/>
        <v>-</v>
      </c>
    </row>
    <row r="134" spans="1:10">
      <c r="A134" s="34">
        <v>118</v>
      </c>
      <c r="B134" s="106"/>
      <c r="C134" s="107"/>
      <c r="D134" s="108"/>
      <c r="E134" s="107"/>
      <c r="F134" s="60" t="str">
        <f>IF(ISBLANK(D134)=FALSE,DATEDIF(D134,'TABEL KELAS'!$B$1,"Y"),"-")</f>
        <v>-</v>
      </c>
      <c r="G134" s="60" t="str">
        <f t="shared" si="2"/>
        <v>-</v>
      </c>
      <c r="H134" s="106"/>
      <c r="I134" s="109"/>
      <c r="J134" s="60" t="str">
        <f t="shared" si="3"/>
        <v>-</v>
      </c>
    </row>
    <row r="135" spans="1:10">
      <c r="A135" s="34">
        <v>119</v>
      </c>
      <c r="B135" s="106"/>
      <c r="C135" s="107"/>
      <c r="D135" s="108"/>
      <c r="E135" s="107"/>
      <c r="F135" s="60" t="str">
        <f>IF(ISBLANK(D135)=FALSE,DATEDIF(D135,'TABEL KELAS'!$B$1,"Y"),"-")</f>
        <v>-</v>
      </c>
      <c r="G135" s="60" t="str">
        <f t="shared" si="2"/>
        <v>-</v>
      </c>
      <c r="H135" s="106"/>
      <c r="I135" s="109"/>
      <c r="J135" s="60" t="str">
        <f t="shared" si="3"/>
        <v>-</v>
      </c>
    </row>
    <row r="136" spans="1:10">
      <c r="A136" s="34">
        <v>120</v>
      </c>
      <c r="B136" s="106"/>
      <c r="C136" s="107"/>
      <c r="D136" s="108"/>
      <c r="E136" s="107"/>
      <c r="F136" s="60" t="str">
        <f>IF(ISBLANK(D136)=FALSE,DATEDIF(D136,'TABEL KELAS'!$B$1,"Y"),"-")</f>
        <v>-</v>
      </c>
      <c r="G136" s="60" t="str">
        <f t="shared" si="2"/>
        <v>-</v>
      </c>
      <c r="H136" s="106"/>
      <c r="I136" s="109"/>
      <c r="J136" s="60" t="str">
        <f t="shared" si="3"/>
        <v>-</v>
      </c>
    </row>
    <row r="137" spans="1:10">
      <c r="A137" s="34">
        <v>121</v>
      </c>
      <c r="B137" s="106"/>
      <c r="C137" s="107"/>
      <c r="D137" s="108"/>
      <c r="E137" s="107"/>
      <c r="F137" s="60" t="str">
        <f>IF(ISBLANK(D137)=FALSE,DATEDIF(D137,'TABEL KELAS'!$B$1,"Y"),"-")</f>
        <v>-</v>
      </c>
      <c r="G137" s="60" t="str">
        <f t="shared" si="2"/>
        <v>-</v>
      </c>
      <c r="H137" s="106"/>
      <c r="I137" s="109"/>
      <c r="J137" s="60" t="str">
        <f t="shared" si="3"/>
        <v>-</v>
      </c>
    </row>
    <row r="138" spans="1:10">
      <c r="A138" s="34">
        <v>122</v>
      </c>
      <c r="B138" s="106"/>
      <c r="C138" s="107"/>
      <c r="D138" s="108"/>
      <c r="E138" s="107"/>
      <c r="F138" s="60" t="str">
        <f>IF(ISBLANK(D138)=FALSE,DATEDIF(D138,'TABEL KELAS'!$B$1,"Y"),"-")</f>
        <v>-</v>
      </c>
      <c r="G138" s="60" t="str">
        <f t="shared" si="2"/>
        <v>-</v>
      </c>
      <c r="H138" s="106"/>
      <c r="I138" s="109"/>
      <c r="J138" s="60" t="str">
        <f t="shared" si="3"/>
        <v>-</v>
      </c>
    </row>
    <row r="139" spans="1:10">
      <c r="A139" s="34">
        <v>123</v>
      </c>
      <c r="B139" s="106"/>
      <c r="C139" s="107"/>
      <c r="D139" s="108"/>
      <c r="E139" s="107"/>
      <c r="F139" s="60" t="str">
        <f>IF(ISBLANK(D139)=FALSE,DATEDIF(D139,'TABEL KELAS'!$B$1,"Y"),"-")</f>
        <v>-</v>
      </c>
      <c r="G139" s="60" t="str">
        <f t="shared" si="2"/>
        <v>-</v>
      </c>
      <c r="H139" s="106"/>
      <c r="I139" s="109"/>
      <c r="J139" s="60" t="str">
        <f t="shared" si="3"/>
        <v>-</v>
      </c>
    </row>
    <row r="140" spans="1:10">
      <c r="A140" s="34">
        <v>124</v>
      </c>
      <c r="B140" s="106"/>
      <c r="C140" s="107"/>
      <c r="D140" s="108"/>
      <c r="E140" s="107"/>
      <c r="F140" s="60" t="str">
        <f>IF(ISBLANK(D140)=FALSE,DATEDIF(D140,'TABEL KELAS'!$B$1,"Y"),"-")</f>
        <v>-</v>
      </c>
      <c r="G140" s="60" t="str">
        <f t="shared" si="2"/>
        <v>-</v>
      </c>
      <c r="H140" s="106"/>
      <c r="I140" s="109"/>
      <c r="J140" s="60" t="str">
        <f t="shared" si="3"/>
        <v>-</v>
      </c>
    </row>
    <row r="141" spans="1:10">
      <c r="A141" s="34">
        <v>125</v>
      </c>
      <c r="B141" s="106"/>
      <c r="C141" s="107"/>
      <c r="D141" s="108"/>
      <c r="E141" s="107"/>
      <c r="F141" s="60" t="str">
        <f>IF(ISBLANK(D141)=FALSE,DATEDIF(D141,'TABEL KELAS'!$B$1,"Y"),"-")</f>
        <v>-</v>
      </c>
      <c r="G141" s="60" t="str">
        <f t="shared" si="2"/>
        <v>-</v>
      </c>
      <c r="H141" s="106"/>
      <c r="I141" s="109"/>
      <c r="J141" s="60" t="str">
        <f t="shared" si="3"/>
        <v>-</v>
      </c>
    </row>
    <row r="142" spans="1:10">
      <c r="A142" s="34">
        <v>126</v>
      </c>
      <c r="B142" s="106"/>
      <c r="C142" s="107"/>
      <c r="D142" s="108"/>
      <c r="E142" s="107"/>
      <c r="F142" s="60" t="str">
        <f>IF(ISBLANK(D142)=FALSE,DATEDIF(D142,'TABEL KELAS'!$B$1,"Y"),"-")</f>
        <v>-</v>
      </c>
      <c r="G142" s="60" t="str">
        <f t="shared" si="2"/>
        <v>-</v>
      </c>
      <c r="H142" s="106"/>
      <c r="I142" s="109"/>
      <c r="J142" s="60" t="str">
        <f t="shared" si="3"/>
        <v>-</v>
      </c>
    </row>
    <row r="143" spans="1:10">
      <c r="A143" s="34">
        <v>127</v>
      </c>
      <c r="B143" s="106"/>
      <c r="C143" s="107"/>
      <c r="D143" s="108"/>
      <c r="E143" s="107"/>
      <c r="F143" s="60" t="str">
        <f>IF(ISBLANK(D143)=FALSE,DATEDIF(D143,'TABEL KELAS'!$B$1,"Y"),"-")</f>
        <v>-</v>
      </c>
      <c r="G143" s="60" t="str">
        <f t="shared" si="2"/>
        <v>-</v>
      </c>
      <c r="H143" s="106"/>
      <c r="I143" s="109"/>
      <c r="J143" s="60" t="str">
        <f t="shared" si="3"/>
        <v>-</v>
      </c>
    </row>
    <row r="144" spans="1:10">
      <c r="A144" s="34">
        <v>128</v>
      </c>
      <c r="B144" s="106"/>
      <c r="C144" s="107"/>
      <c r="D144" s="108"/>
      <c r="E144" s="107"/>
      <c r="F144" s="60" t="str">
        <f>IF(ISBLANK(D144)=FALSE,DATEDIF(D144,'TABEL KELAS'!$B$1,"Y"),"-")</f>
        <v>-</v>
      </c>
      <c r="G144" s="60" t="str">
        <f t="shared" si="2"/>
        <v>-</v>
      </c>
      <c r="H144" s="106"/>
      <c r="I144" s="109"/>
      <c r="J144" s="60" t="str">
        <f t="shared" si="3"/>
        <v>-</v>
      </c>
    </row>
    <row r="145" spans="1:10">
      <c r="A145" s="34">
        <v>129</v>
      </c>
      <c r="B145" s="106"/>
      <c r="C145" s="107"/>
      <c r="D145" s="108"/>
      <c r="E145" s="107"/>
      <c r="F145" s="60" t="str">
        <f>IF(ISBLANK(D145)=FALSE,DATEDIF(D145,'TABEL KELAS'!$B$1,"Y"),"-")</f>
        <v>-</v>
      </c>
      <c r="G145" s="60" t="str">
        <f t="shared" si="2"/>
        <v>-</v>
      </c>
      <c r="H145" s="106"/>
      <c r="I145" s="109"/>
      <c r="J145" s="60" t="str">
        <f t="shared" si="3"/>
        <v>-</v>
      </c>
    </row>
    <row r="146" spans="1:10">
      <c r="A146" s="34">
        <v>130</v>
      </c>
      <c r="B146" s="106"/>
      <c r="C146" s="107"/>
      <c r="D146" s="108"/>
      <c r="E146" s="107"/>
      <c r="F146" s="60" t="str">
        <f>IF(ISBLANK(D146)=FALSE,DATEDIF(D146,'TABEL KELAS'!$B$1,"Y"),"-")</f>
        <v>-</v>
      </c>
      <c r="G146" s="60" t="str">
        <f t="shared" ref="G146:G209" si="4">IF(E146="MHS UMUM","MHS UMUM",IF(E146="SMA","SMA",IF(E146="SMP","SMP",IF(OR(E146="SD KELAS 6",E146="SD KELAS 5",E146="SD KELAS 4"),"SD 46",IF(OR(E146="SD KELAS 3",E146="SD KELAS 2",E146="SD KELAS 1"),"SD 13","-")))))</f>
        <v>-</v>
      </c>
      <c r="H146" s="106"/>
      <c r="I146" s="109"/>
      <c r="J146" s="60" t="str">
        <f t="shared" ref="J146:J209" si="5">IF(ISBLANK(B146)=FALSE,$D$8,"-")</f>
        <v>-</v>
      </c>
    </row>
    <row r="147" spans="1:10">
      <c r="A147" s="34">
        <v>131</v>
      </c>
      <c r="B147" s="106"/>
      <c r="C147" s="107"/>
      <c r="D147" s="108"/>
      <c r="E147" s="107"/>
      <c r="F147" s="60" t="str">
        <f>IF(ISBLANK(D147)=FALSE,DATEDIF(D147,'TABEL KELAS'!$B$1,"Y"),"-")</f>
        <v>-</v>
      </c>
      <c r="G147" s="60" t="str">
        <f t="shared" si="4"/>
        <v>-</v>
      </c>
      <c r="H147" s="106"/>
      <c r="I147" s="109"/>
      <c r="J147" s="60" t="str">
        <f t="shared" si="5"/>
        <v>-</v>
      </c>
    </row>
    <row r="148" spans="1:10">
      <c r="A148" s="34">
        <v>132</v>
      </c>
      <c r="B148" s="106"/>
      <c r="C148" s="107"/>
      <c r="D148" s="108"/>
      <c r="E148" s="107"/>
      <c r="F148" s="60" t="str">
        <f>IF(ISBLANK(D148)=FALSE,DATEDIF(D148,'TABEL KELAS'!$B$1,"Y"),"-")</f>
        <v>-</v>
      </c>
      <c r="G148" s="60" t="str">
        <f t="shared" si="4"/>
        <v>-</v>
      </c>
      <c r="H148" s="106"/>
      <c r="I148" s="109"/>
      <c r="J148" s="60" t="str">
        <f t="shared" si="5"/>
        <v>-</v>
      </c>
    </row>
    <row r="149" spans="1:10">
      <c r="A149" s="34">
        <v>133</v>
      </c>
      <c r="B149" s="106"/>
      <c r="C149" s="107"/>
      <c r="D149" s="108"/>
      <c r="E149" s="107"/>
      <c r="F149" s="60" t="str">
        <f>IF(ISBLANK(D149)=FALSE,DATEDIF(D149,'TABEL KELAS'!$B$1,"Y"),"-")</f>
        <v>-</v>
      </c>
      <c r="G149" s="60" t="str">
        <f t="shared" si="4"/>
        <v>-</v>
      </c>
      <c r="H149" s="106"/>
      <c r="I149" s="109"/>
      <c r="J149" s="60" t="str">
        <f t="shared" si="5"/>
        <v>-</v>
      </c>
    </row>
    <row r="150" spans="1:10">
      <c r="A150" s="34">
        <v>134</v>
      </c>
      <c r="B150" s="106"/>
      <c r="C150" s="107"/>
      <c r="D150" s="108"/>
      <c r="E150" s="107"/>
      <c r="F150" s="60" t="str">
        <f>IF(ISBLANK(D150)=FALSE,DATEDIF(D150,'TABEL KELAS'!$B$1,"Y"),"-")</f>
        <v>-</v>
      </c>
      <c r="G150" s="60" t="str">
        <f t="shared" si="4"/>
        <v>-</v>
      </c>
      <c r="H150" s="106"/>
      <c r="I150" s="109"/>
      <c r="J150" s="60" t="str">
        <f t="shared" si="5"/>
        <v>-</v>
      </c>
    </row>
    <row r="151" spans="1:10">
      <c r="A151" s="34">
        <v>135</v>
      </c>
      <c r="B151" s="106"/>
      <c r="C151" s="107"/>
      <c r="D151" s="108"/>
      <c r="E151" s="107"/>
      <c r="F151" s="60" t="str">
        <f>IF(ISBLANK(D151)=FALSE,DATEDIF(D151,'TABEL KELAS'!$B$1,"Y"),"-")</f>
        <v>-</v>
      </c>
      <c r="G151" s="60" t="str">
        <f t="shared" si="4"/>
        <v>-</v>
      </c>
      <c r="H151" s="106"/>
      <c r="I151" s="109"/>
      <c r="J151" s="60" t="str">
        <f t="shared" si="5"/>
        <v>-</v>
      </c>
    </row>
    <row r="152" spans="1:10">
      <c r="A152" s="34">
        <v>136</v>
      </c>
      <c r="B152" s="106"/>
      <c r="C152" s="107"/>
      <c r="D152" s="108"/>
      <c r="E152" s="107"/>
      <c r="F152" s="60" t="str">
        <f>IF(ISBLANK(D152)=FALSE,DATEDIF(D152,'TABEL KELAS'!$B$1,"Y"),"-")</f>
        <v>-</v>
      </c>
      <c r="G152" s="60" t="str">
        <f t="shared" si="4"/>
        <v>-</v>
      </c>
      <c r="H152" s="106"/>
      <c r="I152" s="109"/>
      <c r="J152" s="60" t="str">
        <f t="shared" si="5"/>
        <v>-</v>
      </c>
    </row>
    <row r="153" spans="1:10">
      <c r="A153" s="34">
        <v>137</v>
      </c>
      <c r="B153" s="106"/>
      <c r="C153" s="107"/>
      <c r="D153" s="108"/>
      <c r="E153" s="107"/>
      <c r="F153" s="60" t="str">
        <f>IF(ISBLANK(D153)=FALSE,DATEDIF(D153,'TABEL KELAS'!$B$1,"Y"),"-")</f>
        <v>-</v>
      </c>
      <c r="G153" s="60" t="str">
        <f t="shared" si="4"/>
        <v>-</v>
      </c>
      <c r="H153" s="106"/>
      <c r="I153" s="109"/>
      <c r="J153" s="60" t="str">
        <f t="shared" si="5"/>
        <v>-</v>
      </c>
    </row>
    <row r="154" spans="1:10">
      <c r="A154" s="34">
        <v>138</v>
      </c>
      <c r="B154" s="106"/>
      <c r="C154" s="107"/>
      <c r="D154" s="108"/>
      <c r="E154" s="107"/>
      <c r="F154" s="60" t="str">
        <f>IF(ISBLANK(D154)=FALSE,DATEDIF(D154,'TABEL KELAS'!$B$1,"Y"),"-")</f>
        <v>-</v>
      </c>
      <c r="G154" s="60" t="str">
        <f t="shared" si="4"/>
        <v>-</v>
      </c>
      <c r="H154" s="106"/>
      <c r="I154" s="109"/>
      <c r="J154" s="60" t="str">
        <f t="shared" si="5"/>
        <v>-</v>
      </c>
    </row>
    <row r="155" spans="1:10">
      <c r="A155" s="34">
        <v>139</v>
      </c>
      <c r="B155" s="106"/>
      <c r="C155" s="107"/>
      <c r="D155" s="108"/>
      <c r="E155" s="107"/>
      <c r="F155" s="60" t="str">
        <f>IF(ISBLANK(D155)=FALSE,DATEDIF(D155,'TABEL KELAS'!$B$1,"Y"),"-")</f>
        <v>-</v>
      </c>
      <c r="G155" s="60" t="str">
        <f t="shared" si="4"/>
        <v>-</v>
      </c>
      <c r="H155" s="106"/>
      <c r="I155" s="109"/>
      <c r="J155" s="60" t="str">
        <f t="shared" si="5"/>
        <v>-</v>
      </c>
    </row>
    <row r="156" spans="1:10">
      <c r="A156" s="34">
        <v>140</v>
      </c>
      <c r="B156" s="106"/>
      <c r="C156" s="107"/>
      <c r="D156" s="108"/>
      <c r="E156" s="107"/>
      <c r="F156" s="60" t="str">
        <f>IF(ISBLANK(D156)=FALSE,DATEDIF(D156,'TABEL KELAS'!$B$1,"Y"),"-")</f>
        <v>-</v>
      </c>
      <c r="G156" s="60" t="str">
        <f t="shared" si="4"/>
        <v>-</v>
      </c>
      <c r="H156" s="106"/>
      <c r="I156" s="109"/>
      <c r="J156" s="60" t="str">
        <f t="shared" si="5"/>
        <v>-</v>
      </c>
    </row>
    <row r="157" spans="1:10">
      <c r="A157" s="34">
        <v>141</v>
      </c>
      <c r="B157" s="106"/>
      <c r="C157" s="107"/>
      <c r="D157" s="108"/>
      <c r="E157" s="107"/>
      <c r="F157" s="60" t="str">
        <f>IF(ISBLANK(D157)=FALSE,DATEDIF(D157,'TABEL KELAS'!$B$1,"Y"),"-")</f>
        <v>-</v>
      </c>
      <c r="G157" s="60" t="str">
        <f t="shared" si="4"/>
        <v>-</v>
      </c>
      <c r="H157" s="106"/>
      <c r="I157" s="109"/>
      <c r="J157" s="60" t="str">
        <f t="shared" si="5"/>
        <v>-</v>
      </c>
    </row>
    <row r="158" spans="1:10">
      <c r="A158" s="34">
        <v>142</v>
      </c>
      <c r="B158" s="106"/>
      <c r="C158" s="107"/>
      <c r="D158" s="108"/>
      <c r="E158" s="107"/>
      <c r="F158" s="60" t="str">
        <f>IF(ISBLANK(D158)=FALSE,DATEDIF(D158,'TABEL KELAS'!$B$1,"Y"),"-")</f>
        <v>-</v>
      </c>
      <c r="G158" s="60" t="str">
        <f t="shared" si="4"/>
        <v>-</v>
      </c>
      <c r="H158" s="106"/>
      <c r="I158" s="109"/>
      <c r="J158" s="60" t="str">
        <f t="shared" si="5"/>
        <v>-</v>
      </c>
    </row>
    <row r="159" spans="1:10">
      <c r="A159" s="34">
        <v>143</v>
      </c>
      <c r="B159" s="106"/>
      <c r="C159" s="107"/>
      <c r="D159" s="108"/>
      <c r="E159" s="107"/>
      <c r="F159" s="60" t="str">
        <f>IF(ISBLANK(D159)=FALSE,DATEDIF(D159,'TABEL KELAS'!$B$1,"Y"),"-")</f>
        <v>-</v>
      </c>
      <c r="G159" s="60" t="str">
        <f t="shared" si="4"/>
        <v>-</v>
      </c>
      <c r="H159" s="106"/>
      <c r="I159" s="109"/>
      <c r="J159" s="60" t="str">
        <f t="shared" si="5"/>
        <v>-</v>
      </c>
    </row>
    <row r="160" spans="1:10">
      <c r="A160" s="34">
        <v>144</v>
      </c>
      <c r="B160" s="106"/>
      <c r="C160" s="107"/>
      <c r="D160" s="108"/>
      <c r="E160" s="107"/>
      <c r="F160" s="60" t="str">
        <f>IF(ISBLANK(D160)=FALSE,DATEDIF(D160,'TABEL KELAS'!$B$1,"Y"),"-")</f>
        <v>-</v>
      </c>
      <c r="G160" s="60" t="str">
        <f t="shared" si="4"/>
        <v>-</v>
      </c>
      <c r="H160" s="106"/>
      <c r="I160" s="109"/>
      <c r="J160" s="60" t="str">
        <f t="shared" si="5"/>
        <v>-</v>
      </c>
    </row>
    <row r="161" spans="1:10">
      <c r="A161" s="34">
        <v>145</v>
      </c>
      <c r="B161" s="106"/>
      <c r="C161" s="107"/>
      <c r="D161" s="108"/>
      <c r="E161" s="107"/>
      <c r="F161" s="60" t="str">
        <f>IF(ISBLANK(D161)=FALSE,DATEDIF(D161,'TABEL KELAS'!$B$1,"Y"),"-")</f>
        <v>-</v>
      </c>
      <c r="G161" s="60" t="str">
        <f t="shared" si="4"/>
        <v>-</v>
      </c>
      <c r="H161" s="106"/>
      <c r="I161" s="109"/>
      <c r="J161" s="60" t="str">
        <f t="shared" si="5"/>
        <v>-</v>
      </c>
    </row>
    <row r="162" spans="1:10">
      <c r="A162" s="34">
        <v>146</v>
      </c>
      <c r="B162" s="106"/>
      <c r="C162" s="107"/>
      <c r="D162" s="108"/>
      <c r="E162" s="107"/>
      <c r="F162" s="60" t="str">
        <f>IF(ISBLANK(D162)=FALSE,DATEDIF(D162,'TABEL KELAS'!$B$1,"Y"),"-")</f>
        <v>-</v>
      </c>
      <c r="G162" s="60" t="str">
        <f t="shared" si="4"/>
        <v>-</v>
      </c>
      <c r="H162" s="106"/>
      <c r="I162" s="109"/>
      <c r="J162" s="60" t="str">
        <f t="shared" si="5"/>
        <v>-</v>
      </c>
    </row>
    <row r="163" spans="1:10">
      <c r="A163" s="34">
        <v>147</v>
      </c>
      <c r="B163" s="106"/>
      <c r="C163" s="107"/>
      <c r="D163" s="108"/>
      <c r="E163" s="107"/>
      <c r="F163" s="60" t="str">
        <f>IF(ISBLANK(D163)=FALSE,DATEDIF(D163,'TABEL KELAS'!$B$1,"Y"),"-")</f>
        <v>-</v>
      </c>
      <c r="G163" s="60" t="str">
        <f t="shared" si="4"/>
        <v>-</v>
      </c>
      <c r="H163" s="106"/>
      <c r="I163" s="109"/>
      <c r="J163" s="60" t="str">
        <f t="shared" si="5"/>
        <v>-</v>
      </c>
    </row>
    <row r="164" spans="1:10">
      <c r="A164" s="34">
        <v>148</v>
      </c>
      <c r="B164" s="106"/>
      <c r="C164" s="107"/>
      <c r="D164" s="108"/>
      <c r="E164" s="107"/>
      <c r="F164" s="60" t="str">
        <f>IF(ISBLANK(D164)=FALSE,DATEDIF(D164,'TABEL KELAS'!$B$1,"Y"),"-")</f>
        <v>-</v>
      </c>
      <c r="G164" s="60" t="str">
        <f t="shared" si="4"/>
        <v>-</v>
      </c>
      <c r="H164" s="106"/>
      <c r="I164" s="109"/>
      <c r="J164" s="60" t="str">
        <f t="shared" si="5"/>
        <v>-</v>
      </c>
    </row>
    <row r="165" spans="1:10">
      <c r="A165" s="34">
        <v>149</v>
      </c>
      <c r="B165" s="106"/>
      <c r="C165" s="107"/>
      <c r="D165" s="108"/>
      <c r="E165" s="107"/>
      <c r="F165" s="60" t="str">
        <f>IF(ISBLANK(D165)=FALSE,DATEDIF(D165,'TABEL KELAS'!$B$1,"Y"),"-")</f>
        <v>-</v>
      </c>
      <c r="G165" s="60" t="str">
        <f t="shared" si="4"/>
        <v>-</v>
      </c>
      <c r="H165" s="106"/>
      <c r="I165" s="109"/>
      <c r="J165" s="60" t="str">
        <f t="shared" si="5"/>
        <v>-</v>
      </c>
    </row>
    <row r="166" spans="1:10">
      <c r="A166" s="34">
        <v>150</v>
      </c>
      <c r="B166" s="106"/>
      <c r="C166" s="107"/>
      <c r="D166" s="108"/>
      <c r="E166" s="107"/>
      <c r="F166" s="60" t="str">
        <f>IF(ISBLANK(D166)=FALSE,DATEDIF(D166,'TABEL KELAS'!$B$1,"Y"),"-")</f>
        <v>-</v>
      </c>
      <c r="G166" s="60" t="str">
        <f t="shared" si="4"/>
        <v>-</v>
      </c>
      <c r="H166" s="106"/>
      <c r="I166" s="109"/>
      <c r="J166" s="60" t="str">
        <f t="shared" si="5"/>
        <v>-</v>
      </c>
    </row>
    <row r="167" spans="1:10">
      <c r="A167" s="34">
        <v>151</v>
      </c>
      <c r="B167" s="106"/>
      <c r="C167" s="107"/>
      <c r="D167" s="108"/>
      <c r="E167" s="107"/>
      <c r="F167" s="60" t="str">
        <f>IF(ISBLANK(D167)=FALSE,DATEDIF(D167,'TABEL KELAS'!$B$1,"Y"),"-")</f>
        <v>-</v>
      </c>
      <c r="G167" s="60" t="str">
        <f t="shared" si="4"/>
        <v>-</v>
      </c>
      <c r="H167" s="106"/>
      <c r="I167" s="109"/>
      <c r="J167" s="60" t="str">
        <f t="shared" si="5"/>
        <v>-</v>
      </c>
    </row>
    <row r="168" spans="1:10">
      <c r="A168" s="34">
        <v>152</v>
      </c>
      <c r="B168" s="106"/>
      <c r="C168" s="107"/>
      <c r="D168" s="108"/>
      <c r="E168" s="107"/>
      <c r="F168" s="60" t="str">
        <f>IF(ISBLANK(D168)=FALSE,DATEDIF(D168,'TABEL KELAS'!$B$1,"Y"),"-")</f>
        <v>-</v>
      </c>
      <c r="G168" s="60" t="str">
        <f t="shared" si="4"/>
        <v>-</v>
      </c>
      <c r="H168" s="106"/>
      <c r="I168" s="109"/>
      <c r="J168" s="60" t="str">
        <f t="shared" si="5"/>
        <v>-</v>
      </c>
    </row>
    <row r="169" spans="1:10">
      <c r="A169" s="34">
        <v>153</v>
      </c>
      <c r="B169" s="106"/>
      <c r="C169" s="107"/>
      <c r="D169" s="108"/>
      <c r="E169" s="107"/>
      <c r="F169" s="60" t="str">
        <f>IF(ISBLANK(D169)=FALSE,DATEDIF(D169,'TABEL KELAS'!$B$1,"Y"),"-")</f>
        <v>-</v>
      </c>
      <c r="G169" s="60" t="str">
        <f t="shared" si="4"/>
        <v>-</v>
      </c>
      <c r="H169" s="106"/>
      <c r="I169" s="109"/>
      <c r="J169" s="60" t="str">
        <f t="shared" si="5"/>
        <v>-</v>
      </c>
    </row>
    <row r="170" spans="1:10">
      <c r="A170" s="34">
        <v>154</v>
      </c>
      <c r="B170" s="106"/>
      <c r="C170" s="107"/>
      <c r="D170" s="108"/>
      <c r="E170" s="107"/>
      <c r="F170" s="60" t="str">
        <f>IF(ISBLANK(D170)=FALSE,DATEDIF(D170,'TABEL KELAS'!$B$1,"Y"),"-")</f>
        <v>-</v>
      </c>
      <c r="G170" s="60" t="str">
        <f t="shared" si="4"/>
        <v>-</v>
      </c>
      <c r="H170" s="106"/>
      <c r="I170" s="109"/>
      <c r="J170" s="60" t="str">
        <f t="shared" si="5"/>
        <v>-</v>
      </c>
    </row>
    <row r="171" spans="1:10">
      <c r="A171" s="34">
        <v>155</v>
      </c>
      <c r="B171" s="106"/>
      <c r="C171" s="107"/>
      <c r="D171" s="108"/>
      <c r="E171" s="107"/>
      <c r="F171" s="60" t="str">
        <f>IF(ISBLANK(D171)=FALSE,DATEDIF(D171,'TABEL KELAS'!$B$1,"Y"),"-")</f>
        <v>-</v>
      </c>
      <c r="G171" s="60" t="str">
        <f t="shared" si="4"/>
        <v>-</v>
      </c>
      <c r="H171" s="106"/>
      <c r="I171" s="109"/>
      <c r="J171" s="60" t="str">
        <f t="shared" si="5"/>
        <v>-</v>
      </c>
    </row>
    <row r="172" spans="1:10">
      <c r="A172" s="34">
        <v>156</v>
      </c>
      <c r="B172" s="106"/>
      <c r="C172" s="107"/>
      <c r="D172" s="108"/>
      <c r="E172" s="107"/>
      <c r="F172" s="60" t="str">
        <f>IF(ISBLANK(D172)=FALSE,DATEDIF(D172,'TABEL KELAS'!$B$1,"Y"),"-")</f>
        <v>-</v>
      </c>
      <c r="G172" s="60" t="str">
        <f t="shared" si="4"/>
        <v>-</v>
      </c>
      <c r="H172" s="106"/>
      <c r="I172" s="109"/>
      <c r="J172" s="60" t="str">
        <f t="shared" si="5"/>
        <v>-</v>
      </c>
    </row>
    <row r="173" spans="1:10">
      <c r="A173" s="34">
        <v>157</v>
      </c>
      <c r="B173" s="106"/>
      <c r="C173" s="107"/>
      <c r="D173" s="108"/>
      <c r="E173" s="107"/>
      <c r="F173" s="60" t="str">
        <f>IF(ISBLANK(D173)=FALSE,DATEDIF(D173,'TABEL KELAS'!$B$1,"Y"),"-")</f>
        <v>-</v>
      </c>
      <c r="G173" s="60" t="str">
        <f t="shared" si="4"/>
        <v>-</v>
      </c>
      <c r="H173" s="106"/>
      <c r="I173" s="109"/>
      <c r="J173" s="60" t="str">
        <f t="shared" si="5"/>
        <v>-</v>
      </c>
    </row>
    <row r="174" spans="1:10">
      <c r="A174" s="34">
        <v>158</v>
      </c>
      <c r="B174" s="106"/>
      <c r="C174" s="107"/>
      <c r="D174" s="108"/>
      <c r="E174" s="107"/>
      <c r="F174" s="60" t="str">
        <f>IF(ISBLANK(D174)=FALSE,DATEDIF(D174,'TABEL KELAS'!$B$1,"Y"),"-")</f>
        <v>-</v>
      </c>
      <c r="G174" s="60" t="str">
        <f t="shared" si="4"/>
        <v>-</v>
      </c>
      <c r="H174" s="106"/>
      <c r="I174" s="109"/>
      <c r="J174" s="60" t="str">
        <f t="shared" si="5"/>
        <v>-</v>
      </c>
    </row>
    <row r="175" spans="1:10">
      <c r="A175" s="34">
        <v>159</v>
      </c>
      <c r="B175" s="106"/>
      <c r="C175" s="107"/>
      <c r="D175" s="108"/>
      <c r="E175" s="107"/>
      <c r="F175" s="60" t="str">
        <f>IF(ISBLANK(D175)=FALSE,DATEDIF(D175,'TABEL KELAS'!$B$1,"Y"),"-")</f>
        <v>-</v>
      </c>
      <c r="G175" s="60" t="str">
        <f t="shared" si="4"/>
        <v>-</v>
      </c>
      <c r="H175" s="106"/>
      <c r="I175" s="109"/>
      <c r="J175" s="60" t="str">
        <f t="shared" si="5"/>
        <v>-</v>
      </c>
    </row>
    <row r="176" spans="1:10">
      <c r="A176" s="34">
        <v>160</v>
      </c>
      <c r="B176" s="106"/>
      <c r="C176" s="107"/>
      <c r="D176" s="108"/>
      <c r="E176" s="107"/>
      <c r="F176" s="60" t="str">
        <f>IF(ISBLANK(D176)=FALSE,DATEDIF(D176,'TABEL KELAS'!$B$1,"Y"),"-")</f>
        <v>-</v>
      </c>
      <c r="G176" s="60" t="str">
        <f t="shared" si="4"/>
        <v>-</v>
      </c>
      <c r="H176" s="106"/>
      <c r="I176" s="109"/>
      <c r="J176" s="60" t="str">
        <f t="shared" si="5"/>
        <v>-</v>
      </c>
    </row>
    <row r="177" spans="1:10">
      <c r="A177" s="34">
        <v>161</v>
      </c>
      <c r="B177" s="106"/>
      <c r="C177" s="107"/>
      <c r="D177" s="108"/>
      <c r="E177" s="107"/>
      <c r="F177" s="60" t="str">
        <f>IF(ISBLANK(D177)=FALSE,DATEDIF(D177,'TABEL KELAS'!$B$1,"Y"),"-")</f>
        <v>-</v>
      </c>
      <c r="G177" s="60" t="str">
        <f t="shared" si="4"/>
        <v>-</v>
      </c>
      <c r="H177" s="106"/>
      <c r="I177" s="109"/>
      <c r="J177" s="60" t="str">
        <f t="shared" si="5"/>
        <v>-</v>
      </c>
    </row>
    <row r="178" spans="1:10">
      <c r="A178" s="34">
        <v>162</v>
      </c>
      <c r="B178" s="106"/>
      <c r="C178" s="107"/>
      <c r="D178" s="108"/>
      <c r="E178" s="107"/>
      <c r="F178" s="60" t="str">
        <f>IF(ISBLANK(D178)=FALSE,DATEDIF(D178,'TABEL KELAS'!$B$1,"Y"),"-")</f>
        <v>-</v>
      </c>
      <c r="G178" s="60" t="str">
        <f t="shared" si="4"/>
        <v>-</v>
      </c>
      <c r="H178" s="106"/>
      <c r="I178" s="109"/>
      <c r="J178" s="60" t="str">
        <f t="shared" si="5"/>
        <v>-</v>
      </c>
    </row>
    <row r="179" spans="1:10">
      <c r="A179" s="34">
        <v>163</v>
      </c>
      <c r="B179" s="106"/>
      <c r="C179" s="107"/>
      <c r="D179" s="108"/>
      <c r="E179" s="107"/>
      <c r="F179" s="60" t="str">
        <f>IF(ISBLANK(D179)=FALSE,DATEDIF(D179,'TABEL KELAS'!$B$1,"Y"),"-")</f>
        <v>-</v>
      </c>
      <c r="G179" s="60" t="str">
        <f t="shared" si="4"/>
        <v>-</v>
      </c>
      <c r="H179" s="106"/>
      <c r="I179" s="109"/>
      <c r="J179" s="60" t="str">
        <f t="shared" si="5"/>
        <v>-</v>
      </c>
    </row>
    <row r="180" spans="1:10">
      <c r="A180" s="34">
        <v>164</v>
      </c>
      <c r="B180" s="106"/>
      <c r="C180" s="107"/>
      <c r="D180" s="108"/>
      <c r="E180" s="107"/>
      <c r="F180" s="60" t="str">
        <f>IF(ISBLANK(D180)=FALSE,DATEDIF(D180,'TABEL KELAS'!$B$1,"Y"),"-")</f>
        <v>-</v>
      </c>
      <c r="G180" s="60" t="str">
        <f t="shared" si="4"/>
        <v>-</v>
      </c>
      <c r="H180" s="106"/>
      <c r="I180" s="109"/>
      <c r="J180" s="60" t="str">
        <f t="shared" si="5"/>
        <v>-</v>
      </c>
    </row>
    <row r="181" spans="1:10">
      <c r="A181" s="34">
        <v>165</v>
      </c>
      <c r="B181" s="106"/>
      <c r="C181" s="107"/>
      <c r="D181" s="108"/>
      <c r="E181" s="107"/>
      <c r="F181" s="60" t="str">
        <f>IF(ISBLANK(D181)=FALSE,DATEDIF(D181,'TABEL KELAS'!$B$1,"Y"),"-")</f>
        <v>-</v>
      </c>
      <c r="G181" s="60" t="str">
        <f t="shared" si="4"/>
        <v>-</v>
      </c>
      <c r="H181" s="106"/>
      <c r="I181" s="109"/>
      <c r="J181" s="60" t="str">
        <f t="shared" si="5"/>
        <v>-</v>
      </c>
    </row>
    <row r="182" spans="1:10">
      <c r="A182" s="34">
        <v>166</v>
      </c>
      <c r="B182" s="106"/>
      <c r="C182" s="107"/>
      <c r="D182" s="108"/>
      <c r="E182" s="107"/>
      <c r="F182" s="60" t="str">
        <f>IF(ISBLANK(D182)=FALSE,DATEDIF(D182,'TABEL KELAS'!$B$1,"Y"),"-")</f>
        <v>-</v>
      </c>
      <c r="G182" s="60" t="str">
        <f t="shared" si="4"/>
        <v>-</v>
      </c>
      <c r="H182" s="106"/>
      <c r="I182" s="109"/>
      <c r="J182" s="60" t="str">
        <f t="shared" si="5"/>
        <v>-</v>
      </c>
    </row>
    <row r="183" spans="1:10">
      <c r="A183" s="34">
        <v>167</v>
      </c>
      <c r="B183" s="106"/>
      <c r="C183" s="107"/>
      <c r="D183" s="108"/>
      <c r="E183" s="107"/>
      <c r="F183" s="60" t="str">
        <f>IF(ISBLANK(D183)=FALSE,DATEDIF(D183,'TABEL KELAS'!$B$1,"Y"),"-")</f>
        <v>-</v>
      </c>
      <c r="G183" s="60" t="str">
        <f t="shared" si="4"/>
        <v>-</v>
      </c>
      <c r="H183" s="106"/>
      <c r="I183" s="109"/>
      <c r="J183" s="60" t="str">
        <f t="shared" si="5"/>
        <v>-</v>
      </c>
    </row>
    <row r="184" spans="1:10">
      <c r="A184" s="34">
        <v>168</v>
      </c>
      <c r="B184" s="106"/>
      <c r="C184" s="107"/>
      <c r="D184" s="108"/>
      <c r="E184" s="107"/>
      <c r="F184" s="60" t="str">
        <f>IF(ISBLANK(D184)=FALSE,DATEDIF(D184,'TABEL KELAS'!$B$1,"Y"),"-")</f>
        <v>-</v>
      </c>
      <c r="G184" s="60" t="str">
        <f t="shared" si="4"/>
        <v>-</v>
      </c>
      <c r="H184" s="106"/>
      <c r="I184" s="109"/>
      <c r="J184" s="60" t="str">
        <f t="shared" si="5"/>
        <v>-</v>
      </c>
    </row>
    <row r="185" spans="1:10">
      <c r="A185" s="34">
        <v>169</v>
      </c>
      <c r="B185" s="106"/>
      <c r="C185" s="107"/>
      <c r="D185" s="108"/>
      <c r="E185" s="107"/>
      <c r="F185" s="60" t="str">
        <f>IF(ISBLANK(D185)=FALSE,DATEDIF(D185,'TABEL KELAS'!$B$1,"Y"),"-")</f>
        <v>-</v>
      </c>
      <c r="G185" s="60" t="str">
        <f t="shared" si="4"/>
        <v>-</v>
      </c>
      <c r="H185" s="106"/>
      <c r="I185" s="109"/>
      <c r="J185" s="60" t="str">
        <f t="shared" si="5"/>
        <v>-</v>
      </c>
    </row>
    <row r="186" spans="1:10">
      <c r="A186" s="34">
        <v>170</v>
      </c>
      <c r="B186" s="106"/>
      <c r="C186" s="107"/>
      <c r="D186" s="108"/>
      <c r="E186" s="107"/>
      <c r="F186" s="60" t="str">
        <f>IF(ISBLANK(D186)=FALSE,DATEDIF(D186,'TABEL KELAS'!$B$1,"Y"),"-")</f>
        <v>-</v>
      </c>
      <c r="G186" s="60" t="str">
        <f t="shared" si="4"/>
        <v>-</v>
      </c>
      <c r="H186" s="106"/>
      <c r="I186" s="109"/>
      <c r="J186" s="60" t="str">
        <f t="shared" si="5"/>
        <v>-</v>
      </c>
    </row>
    <row r="187" spans="1:10">
      <c r="A187" s="34">
        <v>171</v>
      </c>
      <c r="B187" s="106"/>
      <c r="C187" s="107"/>
      <c r="D187" s="108"/>
      <c r="E187" s="107"/>
      <c r="F187" s="60" t="str">
        <f>IF(ISBLANK(D187)=FALSE,DATEDIF(D187,'TABEL KELAS'!$B$1,"Y"),"-")</f>
        <v>-</v>
      </c>
      <c r="G187" s="60" t="str">
        <f t="shared" si="4"/>
        <v>-</v>
      </c>
      <c r="H187" s="106"/>
      <c r="I187" s="109"/>
      <c r="J187" s="60" t="str">
        <f t="shared" si="5"/>
        <v>-</v>
      </c>
    </row>
    <row r="188" spans="1:10">
      <c r="A188" s="34">
        <v>172</v>
      </c>
      <c r="B188" s="106"/>
      <c r="C188" s="107"/>
      <c r="D188" s="108"/>
      <c r="E188" s="107"/>
      <c r="F188" s="60" t="str">
        <f>IF(ISBLANK(D188)=FALSE,DATEDIF(D188,'TABEL KELAS'!$B$1,"Y"),"-")</f>
        <v>-</v>
      </c>
      <c r="G188" s="60" t="str">
        <f t="shared" si="4"/>
        <v>-</v>
      </c>
      <c r="H188" s="106"/>
      <c r="I188" s="109"/>
      <c r="J188" s="60" t="str">
        <f t="shared" si="5"/>
        <v>-</v>
      </c>
    </row>
    <row r="189" spans="1:10">
      <c r="A189" s="34">
        <v>173</v>
      </c>
      <c r="B189" s="106"/>
      <c r="C189" s="107"/>
      <c r="D189" s="108"/>
      <c r="E189" s="107"/>
      <c r="F189" s="60" t="str">
        <f>IF(ISBLANK(D189)=FALSE,DATEDIF(D189,'TABEL KELAS'!$B$1,"Y"),"-")</f>
        <v>-</v>
      </c>
      <c r="G189" s="60" t="str">
        <f t="shared" si="4"/>
        <v>-</v>
      </c>
      <c r="H189" s="106"/>
      <c r="I189" s="109"/>
      <c r="J189" s="60" t="str">
        <f t="shared" si="5"/>
        <v>-</v>
      </c>
    </row>
    <row r="190" spans="1:10">
      <c r="A190" s="34">
        <v>174</v>
      </c>
      <c r="B190" s="106"/>
      <c r="C190" s="107"/>
      <c r="D190" s="108"/>
      <c r="E190" s="107"/>
      <c r="F190" s="60" t="str">
        <f>IF(ISBLANK(D190)=FALSE,DATEDIF(D190,'TABEL KELAS'!$B$1,"Y"),"-")</f>
        <v>-</v>
      </c>
      <c r="G190" s="60" t="str">
        <f t="shared" si="4"/>
        <v>-</v>
      </c>
      <c r="H190" s="106"/>
      <c r="I190" s="109"/>
      <c r="J190" s="60" t="str">
        <f t="shared" si="5"/>
        <v>-</v>
      </c>
    </row>
    <row r="191" spans="1:10">
      <c r="A191" s="34">
        <v>175</v>
      </c>
      <c r="B191" s="106"/>
      <c r="C191" s="107"/>
      <c r="D191" s="108"/>
      <c r="E191" s="107"/>
      <c r="F191" s="60" t="str">
        <f>IF(ISBLANK(D191)=FALSE,DATEDIF(D191,'TABEL KELAS'!$B$1,"Y"),"-")</f>
        <v>-</v>
      </c>
      <c r="G191" s="60" t="str">
        <f t="shared" si="4"/>
        <v>-</v>
      </c>
      <c r="H191" s="106"/>
      <c r="I191" s="109"/>
      <c r="J191" s="60" t="str">
        <f t="shared" si="5"/>
        <v>-</v>
      </c>
    </row>
    <row r="192" spans="1:10">
      <c r="A192" s="34">
        <v>176</v>
      </c>
      <c r="B192" s="106"/>
      <c r="C192" s="107"/>
      <c r="D192" s="108"/>
      <c r="E192" s="107"/>
      <c r="F192" s="60" t="str">
        <f>IF(ISBLANK(D192)=FALSE,DATEDIF(D192,'TABEL KELAS'!$B$1,"Y"),"-")</f>
        <v>-</v>
      </c>
      <c r="G192" s="60" t="str">
        <f t="shared" si="4"/>
        <v>-</v>
      </c>
      <c r="H192" s="106"/>
      <c r="I192" s="109"/>
      <c r="J192" s="60" t="str">
        <f t="shared" si="5"/>
        <v>-</v>
      </c>
    </row>
    <row r="193" spans="1:10">
      <c r="A193" s="34">
        <v>177</v>
      </c>
      <c r="B193" s="106"/>
      <c r="C193" s="107"/>
      <c r="D193" s="108"/>
      <c r="E193" s="107"/>
      <c r="F193" s="60" t="str">
        <f>IF(ISBLANK(D193)=FALSE,DATEDIF(D193,'TABEL KELAS'!$B$1,"Y"),"-")</f>
        <v>-</v>
      </c>
      <c r="G193" s="60" t="str">
        <f t="shared" si="4"/>
        <v>-</v>
      </c>
      <c r="H193" s="106"/>
      <c r="I193" s="109"/>
      <c r="J193" s="60" t="str">
        <f t="shared" si="5"/>
        <v>-</v>
      </c>
    </row>
    <row r="194" spans="1:10">
      <c r="A194" s="34">
        <v>178</v>
      </c>
      <c r="B194" s="106"/>
      <c r="C194" s="107"/>
      <c r="D194" s="108"/>
      <c r="E194" s="107"/>
      <c r="F194" s="60" t="str">
        <f>IF(ISBLANK(D194)=FALSE,DATEDIF(D194,'TABEL KELAS'!$B$1,"Y"),"-")</f>
        <v>-</v>
      </c>
      <c r="G194" s="60" t="str">
        <f t="shared" si="4"/>
        <v>-</v>
      </c>
      <c r="H194" s="106"/>
      <c r="I194" s="109"/>
      <c r="J194" s="60" t="str">
        <f t="shared" si="5"/>
        <v>-</v>
      </c>
    </row>
    <row r="195" spans="1:10">
      <c r="A195" s="34">
        <v>179</v>
      </c>
      <c r="B195" s="106"/>
      <c r="C195" s="107"/>
      <c r="D195" s="108"/>
      <c r="E195" s="107"/>
      <c r="F195" s="60" t="str">
        <f>IF(ISBLANK(D195)=FALSE,DATEDIF(D195,'TABEL KELAS'!$B$1,"Y"),"-")</f>
        <v>-</v>
      </c>
      <c r="G195" s="60" t="str">
        <f t="shared" si="4"/>
        <v>-</v>
      </c>
      <c r="H195" s="106"/>
      <c r="I195" s="109"/>
      <c r="J195" s="60" t="str">
        <f t="shared" si="5"/>
        <v>-</v>
      </c>
    </row>
    <row r="196" spans="1:10">
      <c r="A196" s="34">
        <v>180</v>
      </c>
      <c r="B196" s="106"/>
      <c r="C196" s="107"/>
      <c r="D196" s="108"/>
      <c r="E196" s="107"/>
      <c r="F196" s="60" t="str">
        <f>IF(ISBLANK(D196)=FALSE,DATEDIF(D196,'TABEL KELAS'!$B$1,"Y"),"-")</f>
        <v>-</v>
      </c>
      <c r="G196" s="60" t="str">
        <f t="shared" si="4"/>
        <v>-</v>
      </c>
      <c r="H196" s="106"/>
      <c r="I196" s="109"/>
      <c r="J196" s="60" t="str">
        <f t="shared" si="5"/>
        <v>-</v>
      </c>
    </row>
    <row r="197" spans="1:10">
      <c r="A197" s="34">
        <v>181</v>
      </c>
      <c r="B197" s="106"/>
      <c r="C197" s="107"/>
      <c r="D197" s="108"/>
      <c r="E197" s="107"/>
      <c r="F197" s="60" t="str">
        <f>IF(ISBLANK(D197)=FALSE,DATEDIF(D197,'TABEL KELAS'!$B$1,"Y"),"-")</f>
        <v>-</v>
      </c>
      <c r="G197" s="60" t="str">
        <f t="shared" si="4"/>
        <v>-</v>
      </c>
      <c r="H197" s="106"/>
      <c r="I197" s="109"/>
      <c r="J197" s="60" t="str">
        <f t="shared" si="5"/>
        <v>-</v>
      </c>
    </row>
    <row r="198" spans="1:10">
      <c r="A198" s="34">
        <v>182</v>
      </c>
      <c r="B198" s="106"/>
      <c r="C198" s="107"/>
      <c r="D198" s="108"/>
      <c r="E198" s="107"/>
      <c r="F198" s="60" t="str">
        <f>IF(ISBLANK(D198)=FALSE,DATEDIF(D198,'TABEL KELAS'!$B$1,"Y"),"-")</f>
        <v>-</v>
      </c>
      <c r="G198" s="60" t="str">
        <f t="shared" si="4"/>
        <v>-</v>
      </c>
      <c r="H198" s="106"/>
      <c r="I198" s="109"/>
      <c r="J198" s="60" t="str">
        <f t="shared" si="5"/>
        <v>-</v>
      </c>
    </row>
    <row r="199" spans="1:10">
      <c r="A199" s="34">
        <v>183</v>
      </c>
      <c r="B199" s="106"/>
      <c r="C199" s="107"/>
      <c r="D199" s="108"/>
      <c r="E199" s="107"/>
      <c r="F199" s="60" t="str">
        <f>IF(ISBLANK(D199)=FALSE,DATEDIF(D199,'TABEL KELAS'!$B$1,"Y"),"-")</f>
        <v>-</v>
      </c>
      <c r="G199" s="60" t="str">
        <f t="shared" si="4"/>
        <v>-</v>
      </c>
      <c r="H199" s="106"/>
      <c r="I199" s="109"/>
      <c r="J199" s="60" t="str">
        <f t="shared" si="5"/>
        <v>-</v>
      </c>
    </row>
    <row r="200" spans="1:10">
      <c r="A200" s="34">
        <v>184</v>
      </c>
      <c r="B200" s="106"/>
      <c r="C200" s="107"/>
      <c r="D200" s="108"/>
      <c r="E200" s="107"/>
      <c r="F200" s="60" t="str">
        <f>IF(ISBLANK(D200)=FALSE,DATEDIF(D200,'TABEL KELAS'!$B$1,"Y"),"-")</f>
        <v>-</v>
      </c>
      <c r="G200" s="60" t="str">
        <f t="shared" si="4"/>
        <v>-</v>
      </c>
      <c r="H200" s="106"/>
      <c r="I200" s="109"/>
      <c r="J200" s="60" t="str">
        <f t="shared" si="5"/>
        <v>-</v>
      </c>
    </row>
    <row r="201" spans="1:10">
      <c r="A201" s="34">
        <v>185</v>
      </c>
      <c r="B201" s="106"/>
      <c r="C201" s="107"/>
      <c r="D201" s="108"/>
      <c r="E201" s="107"/>
      <c r="F201" s="60" t="str">
        <f>IF(ISBLANK(D201)=FALSE,DATEDIF(D201,'TABEL KELAS'!$B$1,"Y"),"-")</f>
        <v>-</v>
      </c>
      <c r="G201" s="60" t="str">
        <f t="shared" si="4"/>
        <v>-</v>
      </c>
      <c r="H201" s="106"/>
      <c r="I201" s="109"/>
      <c r="J201" s="60" t="str">
        <f t="shared" si="5"/>
        <v>-</v>
      </c>
    </row>
    <row r="202" spans="1:10">
      <c r="A202" s="34">
        <v>186</v>
      </c>
      <c r="B202" s="106"/>
      <c r="C202" s="107"/>
      <c r="D202" s="108"/>
      <c r="E202" s="107"/>
      <c r="F202" s="60" t="str">
        <f>IF(ISBLANK(D202)=FALSE,DATEDIF(D202,'TABEL KELAS'!$B$1,"Y"),"-")</f>
        <v>-</v>
      </c>
      <c r="G202" s="60" t="str">
        <f t="shared" si="4"/>
        <v>-</v>
      </c>
      <c r="H202" s="106"/>
      <c r="I202" s="109"/>
      <c r="J202" s="60" t="str">
        <f t="shared" si="5"/>
        <v>-</v>
      </c>
    </row>
    <row r="203" spans="1:10">
      <c r="A203" s="34">
        <v>187</v>
      </c>
      <c r="B203" s="106"/>
      <c r="C203" s="107"/>
      <c r="D203" s="108"/>
      <c r="E203" s="107"/>
      <c r="F203" s="60" t="str">
        <f>IF(ISBLANK(D203)=FALSE,DATEDIF(D203,'TABEL KELAS'!$B$1,"Y"),"-")</f>
        <v>-</v>
      </c>
      <c r="G203" s="60" t="str">
        <f t="shared" si="4"/>
        <v>-</v>
      </c>
      <c r="H203" s="106"/>
      <c r="I203" s="109"/>
      <c r="J203" s="60" t="str">
        <f t="shared" si="5"/>
        <v>-</v>
      </c>
    </row>
    <row r="204" spans="1:10">
      <c r="A204" s="34">
        <v>188</v>
      </c>
      <c r="B204" s="106"/>
      <c r="C204" s="107"/>
      <c r="D204" s="108"/>
      <c r="E204" s="107"/>
      <c r="F204" s="60" t="str">
        <f>IF(ISBLANK(D204)=FALSE,DATEDIF(D204,'TABEL KELAS'!$B$1,"Y"),"-")</f>
        <v>-</v>
      </c>
      <c r="G204" s="60" t="str">
        <f t="shared" si="4"/>
        <v>-</v>
      </c>
      <c r="H204" s="106"/>
      <c r="I204" s="109"/>
      <c r="J204" s="60" t="str">
        <f t="shared" si="5"/>
        <v>-</v>
      </c>
    </row>
    <row r="205" spans="1:10">
      <c r="A205" s="34">
        <v>189</v>
      </c>
      <c r="B205" s="106"/>
      <c r="C205" s="107"/>
      <c r="D205" s="108"/>
      <c r="E205" s="107"/>
      <c r="F205" s="60" t="str">
        <f>IF(ISBLANK(D205)=FALSE,DATEDIF(D205,'TABEL KELAS'!$B$1,"Y"),"-")</f>
        <v>-</v>
      </c>
      <c r="G205" s="60" t="str">
        <f t="shared" si="4"/>
        <v>-</v>
      </c>
      <c r="H205" s="106"/>
      <c r="I205" s="109"/>
      <c r="J205" s="60" t="str">
        <f t="shared" si="5"/>
        <v>-</v>
      </c>
    </row>
    <row r="206" spans="1:10">
      <c r="A206" s="34">
        <v>190</v>
      </c>
      <c r="B206" s="106"/>
      <c r="C206" s="107"/>
      <c r="D206" s="108"/>
      <c r="E206" s="107"/>
      <c r="F206" s="60" t="str">
        <f>IF(ISBLANK(D206)=FALSE,DATEDIF(D206,'TABEL KELAS'!$B$1,"Y"),"-")</f>
        <v>-</v>
      </c>
      <c r="G206" s="60" t="str">
        <f t="shared" si="4"/>
        <v>-</v>
      </c>
      <c r="H206" s="106"/>
      <c r="I206" s="109"/>
      <c r="J206" s="60" t="str">
        <f t="shared" si="5"/>
        <v>-</v>
      </c>
    </row>
    <row r="207" spans="1:10">
      <c r="A207" s="34">
        <v>191</v>
      </c>
      <c r="B207" s="106"/>
      <c r="C207" s="107"/>
      <c r="D207" s="108"/>
      <c r="E207" s="107"/>
      <c r="F207" s="60" t="str">
        <f>IF(ISBLANK(D207)=FALSE,DATEDIF(D207,'TABEL KELAS'!$B$1,"Y"),"-")</f>
        <v>-</v>
      </c>
      <c r="G207" s="60" t="str">
        <f t="shared" si="4"/>
        <v>-</v>
      </c>
      <c r="H207" s="106"/>
      <c r="I207" s="109"/>
      <c r="J207" s="60" t="str">
        <f t="shared" si="5"/>
        <v>-</v>
      </c>
    </row>
    <row r="208" spans="1:10">
      <c r="A208" s="34">
        <v>192</v>
      </c>
      <c r="B208" s="106"/>
      <c r="C208" s="107"/>
      <c r="D208" s="108"/>
      <c r="E208" s="107"/>
      <c r="F208" s="60" t="str">
        <f>IF(ISBLANK(D208)=FALSE,DATEDIF(D208,'TABEL KELAS'!$B$1,"Y"),"-")</f>
        <v>-</v>
      </c>
      <c r="G208" s="60" t="str">
        <f t="shared" si="4"/>
        <v>-</v>
      </c>
      <c r="H208" s="106"/>
      <c r="I208" s="109"/>
      <c r="J208" s="60" t="str">
        <f t="shared" si="5"/>
        <v>-</v>
      </c>
    </row>
    <row r="209" spans="1:10">
      <c r="A209" s="34">
        <v>193</v>
      </c>
      <c r="B209" s="106"/>
      <c r="C209" s="107"/>
      <c r="D209" s="108"/>
      <c r="E209" s="107"/>
      <c r="F209" s="60" t="str">
        <f>IF(ISBLANK(D209)=FALSE,DATEDIF(D209,'TABEL KELAS'!$B$1,"Y"),"-")</f>
        <v>-</v>
      </c>
      <c r="G209" s="60" t="str">
        <f t="shared" si="4"/>
        <v>-</v>
      </c>
      <c r="H209" s="106"/>
      <c r="I209" s="109"/>
      <c r="J209" s="60" t="str">
        <f t="shared" si="5"/>
        <v>-</v>
      </c>
    </row>
    <row r="210" spans="1:10">
      <c r="A210" s="34">
        <v>194</v>
      </c>
      <c r="B210" s="106"/>
      <c r="C210" s="107"/>
      <c r="D210" s="108"/>
      <c r="E210" s="107"/>
      <c r="F210" s="60" t="str">
        <f>IF(ISBLANK(D210)=FALSE,DATEDIF(D210,'TABEL KELAS'!$B$1,"Y"),"-")</f>
        <v>-</v>
      </c>
      <c r="G210" s="60" t="str">
        <f t="shared" ref="G210:G273" si="6">IF(E210="MHS UMUM","MHS UMUM",IF(E210="SMA","SMA",IF(E210="SMP","SMP",IF(OR(E210="SD KELAS 6",E210="SD KELAS 5",E210="SD KELAS 4"),"SD 46",IF(OR(E210="SD KELAS 3",E210="SD KELAS 2",E210="SD KELAS 1"),"SD 13","-")))))</f>
        <v>-</v>
      </c>
      <c r="H210" s="106"/>
      <c r="I210" s="109"/>
      <c r="J210" s="60" t="str">
        <f t="shared" ref="J210:J273" si="7">IF(ISBLANK(B210)=FALSE,$D$8,"-")</f>
        <v>-</v>
      </c>
    </row>
    <row r="211" spans="1:10">
      <c r="A211" s="34">
        <v>195</v>
      </c>
      <c r="B211" s="106"/>
      <c r="C211" s="107"/>
      <c r="D211" s="108"/>
      <c r="E211" s="107"/>
      <c r="F211" s="60" t="str">
        <f>IF(ISBLANK(D211)=FALSE,DATEDIF(D211,'TABEL KELAS'!$B$1,"Y"),"-")</f>
        <v>-</v>
      </c>
      <c r="G211" s="60" t="str">
        <f t="shared" si="6"/>
        <v>-</v>
      </c>
      <c r="H211" s="106"/>
      <c r="I211" s="109"/>
      <c r="J211" s="60" t="str">
        <f t="shared" si="7"/>
        <v>-</v>
      </c>
    </row>
    <row r="212" spans="1:10">
      <c r="A212" s="34">
        <v>196</v>
      </c>
      <c r="B212" s="106"/>
      <c r="C212" s="107"/>
      <c r="D212" s="108"/>
      <c r="E212" s="107"/>
      <c r="F212" s="60" t="str">
        <f>IF(ISBLANK(D212)=FALSE,DATEDIF(D212,'TABEL KELAS'!$B$1,"Y"),"-")</f>
        <v>-</v>
      </c>
      <c r="G212" s="60" t="str">
        <f t="shared" si="6"/>
        <v>-</v>
      </c>
      <c r="H212" s="106"/>
      <c r="I212" s="109"/>
      <c r="J212" s="60" t="str">
        <f t="shared" si="7"/>
        <v>-</v>
      </c>
    </row>
    <row r="213" spans="1:10">
      <c r="A213" s="34">
        <v>197</v>
      </c>
      <c r="B213" s="106"/>
      <c r="C213" s="107"/>
      <c r="D213" s="108"/>
      <c r="E213" s="107"/>
      <c r="F213" s="60" t="str">
        <f>IF(ISBLANK(D213)=FALSE,DATEDIF(D213,'TABEL KELAS'!$B$1,"Y"),"-")</f>
        <v>-</v>
      </c>
      <c r="G213" s="60" t="str">
        <f t="shared" si="6"/>
        <v>-</v>
      </c>
      <c r="H213" s="106"/>
      <c r="I213" s="109"/>
      <c r="J213" s="60" t="str">
        <f t="shared" si="7"/>
        <v>-</v>
      </c>
    </row>
    <row r="214" spans="1:10">
      <c r="A214" s="34">
        <v>198</v>
      </c>
      <c r="B214" s="106"/>
      <c r="C214" s="107"/>
      <c r="D214" s="108"/>
      <c r="E214" s="107"/>
      <c r="F214" s="60" t="str">
        <f>IF(ISBLANK(D214)=FALSE,DATEDIF(D214,'TABEL KELAS'!$B$1,"Y"),"-")</f>
        <v>-</v>
      </c>
      <c r="G214" s="60" t="str">
        <f t="shared" si="6"/>
        <v>-</v>
      </c>
      <c r="H214" s="106"/>
      <c r="I214" s="109"/>
      <c r="J214" s="60" t="str">
        <f t="shared" si="7"/>
        <v>-</v>
      </c>
    </row>
    <row r="215" spans="1:10">
      <c r="A215" s="34">
        <v>199</v>
      </c>
      <c r="B215" s="106"/>
      <c r="C215" s="107"/>
      <c r="D215" s="108"/>
      <c r="E215" s="107"/>
      <c r="F215" s="60" t="str">
        <f>IF(ISBLANK(D215)=FALSE,DATEDIF(D215,'TABEL KELAS'!$B$1,"Y"),"-")</f>
        <v>-</v>
      </c>
      <c r="G215" s="60" t="str">
        <f t="shared" si="6"/>
        <v>-</v>
      </c>
      <c r="H215" s="106"/>
      <c r="I215" s="109"/>
      <c r="J215" s="60" t="str">
        <f t="shared" si="7"/>
        <v>-</v>
      </c>
    </row>
    <row r="216" spans="1:10">
      <c r="A216" s="34">
        <v>200</v>
      </c>
      <c r="B216" s="106"/>
      <c r="C216" s="107"/>
      <c r="D216" s="108"/>
      <c r="E216" s="107"/>
      <c r="F216" s="60" t="str">
        <f>IF(ISBLANK(D216)=FALSE,DATEDIF(D216,'TABEL KELAS'!$B$1,"Y"),"-")</f>
        <v>-</v>
      </c>
      <c r="G216" s="60" t="str">
        <f t="shared" si="6"/>
        <v>-</v>
      </c>
      <c r="H216" s="106"/>
      <c r="I216" s="109"/>
      <c r="J216" s="60" t="str">
        <f t="shared" si="7"/>
        <v>-</v>
      </c>
    </row>
    <row r="217" spans="1:10">
      <c r="A217" s="34">
        <v>201</v>
      </c>
      <c r="B217" s="106"/>
      <c r="C217" s="107"/>
      <c r="D217" s="108"/>
      <c r="E217" s="107"/>
      <c r="F217" s="60" t="str">
        <f>IF(ISBLANK(D217)=FALSE,DATEDIF(D217,'TABEL KELAS'!$B$1,"Y"),"-")</f>
        <v>-</v>
      </c>
      <c r="G217" s="60" t="str">
        <f t="shared" si="6"/>
        <v>-</v>
      </c>
      <c r="H217" s="106"/>
      <c r="I217" s="109"/>
      <c r="J217" s="60" t="str">
        <f t="shared" si="7"/>
        <v>-</v>
      </c>
    </row>
    <row r="218" spans="1:10">
      <c r="A218" s="34">
        <v>202</v>
      </c>
      <c r="B218" s="106"/>
      <c r="C218" s="107"/>
      <c r="D218" s="108"/>
      <c r="E218" s="107"/>
      <c r="F218" s="60" t="str">
        <f>IF(ISBLANK(D218)=FALSE,DATEDIF(D218,'TABEL KELAS'!$B$1,"Y"),"-")</f>
        <v>-</v>
      </c>
      <c r="G218" s="60" t="str">
        <f t="shared" si="6"/>
        <v>-</v>
      </c>
      <c r="H218" s="106"/>
      <c r="I218" s="109"/>
      <c r="J218" s="60" t="str">
        <f t="shared" si="7"/>
        <v>-</v>
      </c>
    </row>
    <row r="219" spans="1:10">
      <c r="A219" s="34">
        <v>203</v>
      </c>
      <c r="B219" s="106"/>
      <c r="C219" s="107"/>
      <c r="D219" s="108"/>
      <c r="E219" s="107"/>
      <c r="F219" s="60" t="str">
        <f>IF(ISBLANK(D219)=FALSE,DATEDIF(D219,'TABEL KELAS'!$B$1,"Y"),"-")</f>
        <v>-</v>
      </c>
      <c r="G219" s="60" t="str">
        <f t="shared" si="6"/>
        <v>-</v>
      </c>
      <c r="H219" s="106"/>
      <c r="I219" s="109"/>
      <c r="J219" s="60" t="str">
        <f t="shared" si="7"/>
        <v>-</v>
      </c>
    </row>
    <row r="220" spans="1:10">
      <c r="A220" s="34">
        <v>204</v>
      </c>
      <c r="B220" s="106"/>
      <c r="C220" s="107"/>
      <c r="D220" s="108"/>
      <c r="E220" s="107"/>
      <c r="F220" s="60" t="str">
        <f>IF(ISBLANK(D220)=FALSE,DATEDIF(D220,'TABEL KELAS'!$B$1,"Y"),"-")</f>
        <v>-</v>
      </c>
      <c r="G220" s="60" t="str">
        <f t="shared" si="6"/>
        <v>-</v>
      </c>
      <c r="H220" s="106"/>
      <c r="I220" s="109"/>
      <c r="J220" s="60" t="str">
        <f t="shared" si="7"/>
        <v>-</v>
      </c>
    </row>
    <row r="221" spans="1:10">
      <c r="A221" s="34">
        <v>205</v>
      </c>
      <c r="B221" s="106"/>
      <c r="C221" s="107"/>
      <c r="D221" s="108"/>
      <c r="E221" s="107"/>
      <c r="F221" s="60" t="str">
        <f>IF(ISBLANK(D221)=FALSE,DATEDIF(D221,'TABEL KELAS'!$B$1,"Y"),"-")</f>
        <v>-</v>
      </c>
      <c r="G221" s="60" t="str">
        <f t="shared" si="6"/>
        <v>-</v>
      </c>
      <c r="H221" s="106"/>
      <c r="I221" s="109"/>
      <c r="J221" s="60" t="str">
        <f t="shared" si="7"/>
        <v>-</v>
      </c>
    </row>
    <row r="222" spans="1:10">
      <c r="A222" s="34">
        <v>206</v>
      </c>
      <c r="B222" s="106"/>
      <c r="C222" s="107"/>
      <c r="D222" s="108"/>
      <c r="E222" s="107"/>
      <c r="F222" s="60" t="str">
        <f>IF(ISBLANK(D222)=FALSE,DATEDIF(D222,'TABEL KELAS'!$B$1,"Y"),"-")</f>
        <v>-</v>
      </c>
      <c r="G222" s="60" t="str">
        <f t="shared" si="6"/>
        <v>-</v>
      </c>
      <c r="H222" s="106"/>
      <c r="I222" s="109"/>
      <c r="J222" s="60" t="str">
        <f t="shared" si="7"/>
        <v>-</v>
      </c>
    </row>
    <row r="223" spans="1:10">
      <c r="A223" s="34">
        <v>207</v>
      </c>
      <c r="B223" s="106"/>
      <c r="C223" s="107"/>
      <c r="D223" s="108"/>
      <c r="E223" s="107"/>
      <c r="F223" s="60" t="str">
        <f>IF(ISBLANK(D223)=FALSE,DATEDIF(D223,'TABEL KELAS'!$B$1,"Y"),"-")</f>
        <v>-</v>
      </c>
      <c r="G223" s="60" t="str">
        <f t="shared" si="6"/>
        <v>-</v>
      </c>
      <c r="H223" s="106"/>
      <c r="I223" s="109"/>
      <c r="J223" s="60" t="str">
        <f t="shared" si="7"/>
        <v>-</v>
      </c>
    </row>
    <row r="224" spans="1:10">
      <c r="A224" s="34">
        <v>208</v>
      </c>
      <c r="B224" s="106"/>
      <c r="C224" s="107"/>
      <c r="D224" s="108"/>
      <c r="E224" s="107"/>
      <c r="F224" s="60" t="str">
        <f>IF(ISBLANK(D224)=FALSE,DATEDIF(D224,'TABEL KELAS'!$B$1,"Y"),"-")</f>
        <v>-</v>
      </c>
      <c r="G224" s="60" t="str">
        <f t="shared" si="6"/>
        <v>-</v>
      </c>
      <c r="H224" s="106"/>
      <c r="I224" s="109"/>
      <c r="J224" s="60" t="str">
        <f t="shared" si="7"/>
        <v>-</v>
      </c>
    </row>
    <row r="225" spans="1:10">
      <c r="A225" s="34">
        <v>209</v>
      </c>
      <c r="B225" s="106"/>
      <c r="C225" s="107"/>
      <c r="D225" s="108"/>
      <c r="E225" s="107"/>
      <c r="F225" s="60" t="str">
        <f>IF(ISBLANK(D225)=FALSE,DATEDIF(D225,'TABEL KELAS'!$B$1,"Y"),"-")</f>
        <v>-</v>
      </c>
      <c r="G225" s="60" t="str">
        <f t="shared" si="6"/>
        <v>-</v>
      </c>
      <c r="H225" s="106"/>
      <c r="I225" s="109"/>
      <c r="J225" s="60" t="str">
        <f t="shared" si="7"/>
        <v>-</v>
      </c>
    </row>
    <row r="226" spans="1:10">
      <c r="A226" s="34">
        <v>210</v>
      </c>
      <c r="B226" s="106"/>
      <c r="C226" s="107"/>
      <c r="D226" s="108"/>
      <c r="E226" s="107"/>
      <c r="F226" s="60" t="str">
        <f>IF(ISBLANK(D226)=FALSE,DATEDIF(D226,'TABEL KELAS'!$B$1,"Y"),"-")</f>
        <v>-</v>
      </c>
      <c r="G226" s="60" t="str">
        <f t="shared" si="6"/>
        <v>-</v>
      </c>
      <c r="H226" s="106"/>
      <c r="I226" s="109"/>
      <c r="J226" s="60" t="str">
        <f t="shared" si="7"/>
        <v>-</v>
      </c>
    </row>
    <row r="227" spans="1:10">
      <c r="A227" s="34">
        <v>211</v>
      </c>
      <c r="B227" s="106"/>
      <c r="C227" s="107"/>
      <c r="D227" s="108"/>
      <c r="E227" s="107"/>
      <c r="F227" s="60" t="str">
        <f>IF(ISBLANK(D227)=FALSE,DATEDIF(D227,'TABEL KELAS'!$B$1,"Y"),"-")</f>
        <v>-</v>
      </c>
      <c r="G227" s="60" t="str">
        <f t="shared" si="6"/>
        <v>-</v>
      </c>
      <c r="H227" s="106"/>
      <c r="I227" s="109"/>
      <c r="J227" s="60" t="str">
        <f t="shared" si="7"/>
        <v>-</v>
      </c>
    </row>
    <row r="228" spans="1:10">
      <c r="A228" s="34">
        <v>212</v>
      </c>
      <c r="B228" s="106"/>
      <c r="C228" s="107"/>
      <c r="D228" s="108"/>
      <c r="E228" s="107"/>
      <c r="F228" s="60" t="str">
        <f>IF(ISBLANK(D228)=FALSE,DATEDIF(D228,'TABEL KELAS'!$B$1,"Y"),"-")</f>
        <v>-</v>
      </c>
      <c r="G228" s="60" t="str">
        <f t="shared" si="6"/>
        <v>-</v>
      </c>
      <c r="H228" s="106"/>
      <c r="I228" s="109"/>
      <c r="J228" s="60" t="str">
        <f t="shared" si="7"/>
        <v>-</v>
      </c>
    </row>
    <row r="229" spans="1:10">
      <c r="A229" s="34">
        <v>213</v>
      </c>
      <c r="B229" s="106"/>
      <c r="C229" s="107"/>
      <c r="D229" s="108"/>
      <c r="E229" s="107"/>
      <c r="F229" s="60" t="str">
        <f>IF(ISBLANK(D229)=FALSE,DATEDIF(D229,'TABEL KELAS'!$B$1,"Y"),"-")</f>
        <v>-</v>
      </c>
      <c r="G229" s="60" t="str">
        <f t="shared" si="6"/>
        <v>-</v>
      </c>
      <c r="H229" s="106"/>
      <c r="I229" s="109"/>
      <c r="J229" s="60" t="str">
        <f t="shared" si="7"/>
        <v>-</v>
      </c>
    </row>
    <row r="230" spans="1:10">
      <c r="A230" s="34">
        <v>214</v>
      </c>
      <c r="B230" s="106"/>
      <c r="C230" s="107"/>
      <c r="D230" s="108"/>
      <c r="E230" s="107"/>
      <c r="F230" s="60" t="str">
        <f>IF(ISBLANK(D230)=FALSE,DATEDIF(D230,'TABEL KELAS'!$B$1,"Y"),"-")</f>
        <v>-</v>
      </c>
      <c r="G230" s="60" t="str">
        <f t="shared" si="6"/>
        <v>-</v>
      </c>
      <c r="H230" s="106"/>
      <c r="I230" s="109"/>
      <c r="J230" s="60" t="str">
        <f t="shared" si="7"/>
        <v>-</v>
      </c>
    </row>
    <row r="231" spans="1:10">
      <c r="A231" s="34">
        <v>215</v>
      </c>
      <c r="B231" s="106"/>
      <c r="C231" s="107"/>
      <c r="D231" s="108"/>
      <c r="E231" s="107"/>
      <c r="F231" s="60" t="str">
        <f>IF(ISBLANK(D231)=FALSE,DATEDIF(D231,'TABEL KELAS'!$B$1,"Y"),"-")</f>
        <v>-</v>
      </c>
      <c r="G231" s="60" t="str">
        <f t="shared" si="6"/>
        <v>-</v>
      </c>
      <c r="H231" s="106"/>
      <c r="I231" s="109"/>
      <c r="J231" s="60" t="str">
        <f t="shared" si="7"/>
        <v>-</v>
      </c>
    </row>
    <row r="232" spans="1:10">
      <c r="A232" s="34">
        <v>216</v>
      </c>
      <c r="B232" s="106"/>
      <c r="C232" s="107"/>
      <c r="D232" s="108"/>
      <c r="E232" s="107"/>
      <c r="F232" s="60" t="str">
        <f>IF(ISBLANK(D232)=FALSE,DATEDIF(D232,'TABEL KELAS'!$B$1,"Y"),"-")</f>
        <v>-</v>
      </c>
      <c r="G232" s="60" t="str">
        <f t="shared" si="6"/>
        <v>-</v>
      </c>
      <c r="H232" s="106"/>
      <c r="I232" s="109"/>
      <c r="J232" s="60" t="str">
        <f t="shared" si="7"/>
        <v>-</v>
      </c>
    </row>
    <row r="233" spans="1:10">
      <c r="A233" s="34">
        <v>217</v>
      </c>
      <c r="B233" s="106"/>
      <c r="C233" s="107"/>
      <c r="D233" s="108"/>
      <c r="E233" s="107"/>
      <c r="F233" s="60" t="str">
        <f>IF(ISBLANK(D233)=FALSE,DATEDIF(D233,'TABEL KELAS'!$B$1,"Y"),"-")</f>
        <v>-</v>
      </c>
      <c r="G233" s="60" t="str">
        <f t="shared" si="6"/>
        <v>-</v>
      </c>
      <c r="H233" s="106"/>
      <c r="I233" s="109"/>
      <c r="J233" s="60" t="str">
        <f t="shared" si="7"/>
        <v>-</v>
      </c>
    </row>
    <row r="234" spans="1:10">
      <c r="A234" s="34">
        <v>218</v>
      </c>
      <c r="B234" s="106"/>
      <c r="C234" s="107"/>
      <c r="D234" s="108"/>
      <c r="E234" s="107"/>
      <c r="F234" s="60" t="str">
        <f>IF(ISBLANK(D234)=FALSE,DATEDIF(D234,'TABEL KELAS'!$B$1,"Y"),"-")</f>
        <v>-</v>
      </c>
      <c r="G234" s="60" t="str">
        <f t="shared" si="6"/>
        <v>-</v>
      </c>
      <c r="H234" s="106"/>
      <c r="I234" s="109"/>
      <c r="J234" s="60" t="str">
        <f t="shared" si="7"/>
        <v>-</v>
      </c>
    </row>
    <row r="235" spans="1:10">
      <c r="A235" s="34">
        <v>219</v>
      </c>
      <c r="B235" s="106"/>
      <c r="C235" s="107"/>
      <c r="D235" s="108"/>
      <c r="E235" s="107"/>
      <c r="F235" s="60" t="str">
        <f>IF(ISBLANK(D235)=FALSE,DATEDIF(D235,'TABEL KELAS'!$B$1,"Y"),"-")</f>
        <v>-</v>
      </c>
      <c r="G235" s="60" t="str">
        <f t="shared" si="6"/>
        <v>-</v>
      </c>
      <c r="H235" s="106"/>
      <c r="I235" s="109"/>
      <c r="J235" s="60" t="str">
        <f t="shared" si="7"/>
        <v>-</v>
      </c>
    </row>
    <row r="236" spans="1:10">
      <c r="A236" s="34">
        <v>220</v>
      </c>
      <c r="B236" s="106"/>
      <c r="C236" s="107"/>
      <c r="D236" s="108"/>
      <c r="E236" s="107"/>
      <c r="F236" s="60" t="str">
        <f>IF(ISBLANK(D236)=FALSE,DATEDIF(D236,'TABEL KELAS'!$B$1,"Y"),"-")</f>
        <v>-</v>
      </c>
      <c r="G236" s="60" t="str">
        <f t="shared" si="6"/>
        <v>-</v>
      </c>
      <c r="H236" s="106"/>
      <c r="I236" s="109"/>
      <c r="J236" s="60" t="str">
        <f t="shared" si="7"/>
        <v>-</v>
      </c>
    </row>
    <row r="237" spans="1:10">
      <c r="A237" s="34">
        <v>221</v>
      </c>
      <c r="B237" s="106"/>
      <c r="C237" s="107"/>
      <c r="D237" s="108"/>
      <c r="E237" s="107"/>
      <c r="F237" s="60" t="str">
        <f>IF(ISBLANK(D237)=FALSE,DATEDIF(D237,'TABEL KELAS'!$B$1,"Y"),"-")</f>
        <v>-</v>
      </c>
      <c r="G237" s="60" t="str">
        <f t="shared" si="6"/>
        <v>-</v>
      </c>
      <c r="H237" s="106"/>
      <c r="I237" s="109"/>
      <c r="J237" s="60" t="str">
        <f t="shared" si="7"/>
        <v>-</v>
      </c>
    </row>
    <row r="238" spans="1:10">
      <c r="A238" s="34">
        <v>222</v>
      </c>
      <c r="B238" s="106"/>
      <c r="C238" s="107"/>
      <c r="D238" s="108"/>
      <c r="E238" s="107"/>
      <c r="F238" s="60" t="str">
        <f>IF(ISBLANK(D238)=FALSE,DATEDIF(D238,'TABEL KELAS'!$B$1,"Y"),"-")</f>
        <v>-</v>
      </c>
      <c r="G238" s="60" t="str">
        <f t="shared" si="6"/>
        <v>-</v>
      </c>
      <c r="H238" s="106"/>
      <c r="I238" s="109"/>
      <c r="J238" s="60" t="str">
        <f t="shared" si="7"/>
        <v>-</v>
      </c>
    </row>
    <row r="239" spans="1:10">
      <c r="A239" s="34">
        <v>223</v>
      </c>
      <c r="B239" s="106"/>
      <c r="C239" s="107"/>
      <c r="D239" s="108"/>
      <c r="E239" s="107"/>
      <c r="F239" s="60" t="str">
        <f>IF(ISBLANK(D239)=FALSE,DATEDIF(D239,'TABEL KELAS'!$B$1,"Y"),"-")</f>
        <v>-</v>
      </c>
      <c r="G239" s="60" t="str">
        <f t="shared" si="6"/>
        <v>-</v>
      </c>
      <c r="H239" s="106"/>
      <c r="I239" s="109"/>
      <c r="J239" s="60" t="str">
        <f t="shared" si="7"/>
        <v>-</v>
      </c>
    </row>
    <row r="240" spans="1:10">
      <c r="A240" s="34">
        <v>224</v>
      </c>
      <c r="B240" s="106"/>
      <c r="C240" s="107"/>
      <c r="D240" s="108"/>
      <c r="E240" s="107"/>
      <c r="F240" s="60" t="str">
        <f>IF(ISBLANK(D240)=FALSE,DATEDIF(D240,'TABEL KELAS'!$B$1,"Y"),"-")</f>
        <v>-</v>
      </c>
      <c r="G240" s="60" t="str">
        <f t="shared" si="6"/>
        <v>-</v>
      </c>
      <c r="H240" s="106"/>
      <c r="I240" s="109"/>
      <c r="J240" s="60" t="str">
        <f t="shared" si="7"/>
        <v>-</v>
      </c>
    </row>
    <row r="241" spans="1:10">
      <c r="A241" s="34">
        <v>225</v>
      </c>
      <c r="B241" s="106"/>
      <c r="C241" s="107"/>
      <c r="D241" s="108"/>
      <c r="E241" s="107"/>
      <c r="F241" s="60" t="str">
        <f>IF(ISBLANK(D241)=FALSE,DATEDIF(D241,'TABEL KELAS'!$B$1,"Y"),"-")</f>
        <v>-</v>
      </c>
      <c r="G241" s="60" t="str">
        <f t="shared" si="6"/>
        <v>-</v>
      </c>
      <c r="H241" s="106"/>
      <c r="I241" s="109"/>
      <c r="J241" s="60" t="str">
        <f t="shared" si="7"/>
        <v>-</v>
      </c>
    </row>
    <row r="242" spans="1:10">
      <c r="A242" s="34">
        <v>226</v>
      </c>
      <c r="B242" s="106"/>
      <c r="C242" s="107"/>
      <c r="D242" s="108"/>
      <c r="E242" s="107"/>
      <c r="F242" s="60" t="str">
        <f>IF(ISBLANK(D242)=FALSE,DATEDIF(D242,'TABEL KELAS'!$B$1,"Y"),"-")</f>
        <v>-</v>
      </c>
      <c r="G242" s="60" t="str">
        <f t="shared" si="6"/>
        <v>-</v>
      </c>
      <c r="H242" s="106"/>
      <c r="I242" s="109"/>
      <c r="J242" s="60" t="str">
        <f t="shared" si="7"/>
        <v>-</v>
      </c>
    </row>
    <row r="243" spans="1:10">
      <c r="A243" s="34">
        <v>227</v>
      </c>
      <c r="B243" s="106"/>
      <c r="C243" s="107"/>
      <c r="D243" s="108"/>
      <c r="E243" s="107"/>
      <c r="F243" s="60" t="str">
        <f>IF(ISBLANK(D243)=FALSE,DATEDIF(D243,'TABEL KELAS'!$B$1,"Y"),"-")</f>
        <v>-</v>
      </c>
      <c r="G243" s="60" t="str">
        <f t="shared" si="6"/>
        <v>-</v>
      </c>
      <c r="H243" s="106"/>
      <c r="I243" s="109"/>
      <c r="J243" s="60" t="str">
        <f t="shared" si="7"/>
        <v>-</v>
      </c>
    </row>
    <row r="244" spans="1:10">
      <c r="A244" s="34">
        <v>228</v>
      </c>
      <c r="B244" s="106"/>
      <c r="C244" s="107"/>
      <c r="D244" s="108"/>
      <c r="E244" s="107"/>
      <c r="F244" s="60" t="str">
        <f>IF(ISBLANK(D244)=FALSE,DATEDIF(D244,'TABEL KELAS'!$B$1,"Y"),"-")</f>
        <v>-</v>
      </c>
      <c r="G244" s="60" t="str">
        <f t="shared" si="6"/>
        <v>-</v>
      </c>
      <c r="H244" s="106"/>
      <c r="I244" s="109"/>
      <c r="J244" s="60" t="str">
        <f t="shared" si="7"/>
        <v>-</v>
      </c>
    </row>
    <row r="245" spans="1:10">
      <c r="A245" s="34">
        <v>229</v>
      </c>
      <c r="B245" s="106"/>
      <c r="C245" s="107"/>
      <c r="D245" s="108"/>
      <c r="E245" s="107"/>
      <c r="F245" s="60" t="str">
        <f>IF(ISBLANK(D245)=FALSE,DATEDIF(D245,'TABEL KELAS'!$B$1,"Y"),"-")</f>
        <v>-</v>
      </c>
      <c r="G245" s="60" t="str">
        <f t="shared" si="6"/>
        <v>-</v>
      </c>
      <c r="H245" s="106"/>
      <c r="I245" s="109"/>
      <c r="J245" s="60" t="str">
        <f t="shared" si="7"/>
        <v>-</v>
      </c>
    </row>
    <row r="246" spans="1:10">
      <c r="A246" s="34">
        <v>230</v>
      </c>
      <c r="B246" s="106"/>
      <c r="C246" s="107"/>
      <c r="D246" s="108"/>
      <c r="E246" s="107"/>
      <c r="F246" s="60" t="str">
        <f>IF(ISBLANK(D246)=FALSE,DATEDIF(D246,'TABEL KELAS'!$B$1,"Y"),"-")</f>
        <v>-</v>
      </c>
      <c r="G246" s="60" t="str">
        <f t="shared" si="6"/>
        <v>-</v>
      </c>
      <c r="H246" s="106"/>
      <c r="I246" s="109"/>
      <c r="J246" s="60" t="str">
        <f t="shared" si="7"/>
        <v>-</v>
      </c>
    </row>
    <row r="247" spans="1:10">
      <c r="A247" s="34">
        <v>231</v>
      </c>
      <c r="B247" s="106"/>
      <c r="C247" s="107"/>
      <c r="D247" s="108"/>
      <c r="E247" s="107"/>
      <c r="F247" s="60" t="str">
        <f>IF(ISBLANK(D247)=FALSE,DATEDIF(D247,'TABEL KELAS'!$B$1,"Y"),"-")</f>
        <v>-</v>
      </c>
      <c r="G247" s="60" t="str">
        <f t="shared" si="6"/>
        <v>-</v>
      </c>
      <c r="H247" s="106"/>
      <c r="I247" s="109"/>
      <c r="J247" s="60" t="str">
        <f t="shared" si="7"/>
        <v>-</v>
      </c>
    </row>
    <row r="248" spans="1:10">
      <c r="A248" s="34">
        <v>232</v>
      </c>
      <c r="B248" s="106"/>
      <c r="C248" s="107"/>
      <c r="D248" s="108"/>
      <c r="E248" s="107"/>
      <c r="F248" s="60" t="str">
        <f>IF(ISBLANK(D248)=FALSE,DATEDIF(D248,'TABEL KELAS'!$B$1,"Y"),"-")</f>
        <v>-</v>
      </c>
      <c r="G248" s="60" t="str">
        <f t="shared" si="6"/>
        <v>-</v>
      </c>
      <c r="H248" s="106"/>
      <c r="I248" s="109"/>
      <c r="J248" s="60" t="str">
        <f t="shared" si="7"/>
        <v>-</v>
      </c>
    </row>
    <row r="249" spans="1:10">
      <c r="A249" s="34">
        <v>233</v>
      </c>
      <c r="B249" s="106"/>
      <c r="C249" s="107"/>
      <c r="D249" s="108"/>
      <c r="E249" s="107"/>
      <c r="F249" s="60" t="str">
        <f>IF(ISBLANK(D249)=FALSE,DATEDIF(D249,'TABEL KELAS'!$B$1,"Y"),"-")</f>
        <v>-</v>
      </c>
      <c r="G249" s="60" t="str">
        <f t="shared" si="6"/>
        <v>-</v>
      </c>
      <c r="H249" s="106"/>
      <c r="I249" s="109"/>
      <c r="J249" s="60" t="str">
        <f t="shared" si="7"/>
        <v>-</v>
      </c>
    </row>
    <row r="250" spans="1:10">
      <c r="A250" s="34">
        <v>234</v>
      </c>
      <c r="B250" s="106"/>
      <c r="C250" s="107"/>
      <c r="D250" s="108"/>
      <c r="E250" s="107"/>
      <c r="F250" s="60" t="str">
        <f>IF(ISBLANK(D250)=FALSE,DATEDIF(D250,'TABEL KELAS'!$B$1,"Y"),"-")</f>
        <v>-</v>
      </c>
      <c r="G250" s="60" t="str">
        <f t="shared" si="6"/>
        <v>-</v>
      </c>
      <c r="H250" s="106"/>
      <c r="I250" s="109"/>
      <c r="J250" s="60" t="str">
        <f t="shared" si="7"/>
        <v>-</v>
      </c>
    </row>
    <row r="251" spans="1:10">
      <c r="A251" s="34">
        <v>235</v>
      </c>
      <c r="B251" s="106"/>
      <c r="C251" s="107"/>
      <c r="D251" s="108"/>
      <c r="E251" s="107"/>
      <c r="F251" s="60" t="str">
        <f>IF(ISBLANK(D251)=FALSE,DATEDIF(D251,'TABEL KELAS'!$B$1,"Y"),"-")</f>
        <v>-</v>
      </c>
      <c r="G251" s="60" t="str">
        <f t="shared" si="6"/>
        <v>-</v>
      </c>
      <c r="H251" s="106"/>
      <c r="I251" s="109"/>
      <c r="J251" s="60" t="str">
        <f t="shared" si="7"/>
        <v>-</v>
      </c>
    </row>
    <row r="252" spans="1:10">
      <c r="A252" s="34">
        <v>236</v>
      </c>
      <c r="B252" s="106"/>
      <c r="C252" s="107"/>
      <c r="D252" s="108"/>
      <c r="E252" s="107"/>
      <c r="F252" s="60" t="str">
        <f>IF(ISBLANK(D252)=FALSE,DATEDIF(D252,'TABEL KELAS'!$B$1,"Y"),"-")</f>
        <v>-</v>
      </c>
      <c r="G252" s="60" t="str">
        <f t="shared" si="6"/>
        <v>-</v>
      </c>
      <c r="H252" s="106"/>
      <c r="I252" s="109"/>
      <c r="J252" s="60" t="str">
        <f t="shared" si="7"/>
        <v>-</v>
      </c>
    </row>
    <row r="253" spans="1:10">
      <c r="A253" s="34">
        <v>237</v>
      </c>
      <c r="B253" s="106"/>
      <c r="C253" s="107"/>
      <c r="D253" s="108"/>
      <c r="E253" s="107"/>
      <c r="F253" s="60" t="str">
        <f>IF(ISBLANK(D253)=FALSE,DATEDIF(D253,'TABEL KELAS'!$B$1,"Y"),"-")</f>
        <v>-</v>
      </c>
      <c r="G253" s="60" t="str">
        <f t="shared" si="6"/>
        <v>-</v>
      </c>
      <c r="H253" s="106"/>
      <c r="I253" s="109"/>
      <c r="J253" s="60" t="str">
        <f t="shared" si="7"/>
        <v>-</v>
      </c>
    </row>
    <row r="254" spans="1:10">
      <c r="A254" s="34">
        <v>238</v>
      </c>
      <c r="B254" s="106"/>
      <c r="C254" s="107"/>
      <c r="D254" s="108"/>
      <c r="E254" s="107"/>
      <c r="F254" s="60" t="str">
        <f>IF(ISBLANK(D254)=FALSE,DATEDIF(D254,'TABEL KELAS'!$B$1,"Y"),"-")</f>
        <v>-</v>
      </c>
      <c r="G254" s="60" t="str">
        <f t="shared" si="6"/>
        <v>-</v>
      </c>
      <c r="H254" s="106"/>
      <c r="I254" s="109"/>
      <c r="J254" s="60" t="str">
        <f t="shared" si="7"/>
        <v>-</v>
      </c>
    </row>
    <row r="255" spans="1:10">
      <c r="A255" s="34">
        <v>239</v>
      </c>
      <c r="B255" s="106"/>
      <c r="C255" s="107"/>
      <c r="D255" s="108"/>
      <c r="E255" s="107"/>
      <c r="F255" s="60" t="str">
        <f>IF(ISBLANK(D255)=FALSE,DATEDIF(D255,'TABEL KELAS'!$B$1,"Y"),"-")</f>
        <v>-</v>
      </c>
      <c r="G255" s="60" t="str">
        <f t="shared" si="6"/>
        <v>-</v>
      </c>
      <c r="H255" s="106"/>
      <c r="I255" s="109"/>
      <c r="J255" s="60" t="str">
        <f t="shared" si="7"/>
        <v>-</v>
      </c>
    </row>
    <row r="256" spans="1:10">
      <c r="A256" s="34">
        <v>240</v>
      </c>
      <c r="B256" s="106"/>
      <c r="C256" s="107"/>
      <c r="D256" s="108"/>
      <c r="E256" s="107"/>
      <c r="F256" s="60" t="str">
        <f>IF(ISBLANK(D256)=FALSE,DATEDIF(D256,'TABEL KELAS'!$B$1,"Y"),"-")</f>
        <v>-</v>
      </c>
      <c r="G256" s="60" t="str">
        <f t="shared" si="6"/>
        <v>-</v>
      </c>
      <c r="H256" s="106"/>
      <c r="I256" s="109"/>
      <c r="J256" s="60" t="str">
        <f t="shared" si="7"/>
        <v>-</v>
      </c>
    </row>
    <row r="257" spans="1:10">
      <c r="A257" s="34">
        <v>241</v>
      </c>
      <c r="B257" s="106"/>
      <c r="C257" s="107"/>
      <c r="D257" s="108"/>
      <c r="E257" s="107"/>
      <c r="F257" s="60" t="str">
        <f>IF(ISBLANK(D257)=FALSE,DATEDIF(D257,'TABEL KELAS'!$B$1,"Y"),"-")</f>
        <v>-</v>
      </c>
      <c r="G257" s="60" t="str">
        <f t="shared" si="6"/>
        <v>-</v>
      </c>
      <c r="H257" s="106"/>
      <c r="I257" s="109"/>
      <c r="J257" s="60" t="str">
        <f t="shared" si="7"/>
        <v>-</v>
      </c>
    </row>
    <row r="258" spans="1:10">
      <c r="A258" s="34">
        <v>242</v>
      </c>
      <c r="B258" s="106"/>
      <c r="C258" s="107"/>
      <c r="D258" s="108"/>
      <c r="E258" s="107"/>
      <c r="F258" s="60" t="str">
        <f>IF(ISBLANK(D258)=FALSE,DATEDIF(D258,'TABEL KELAS'!$B$1,"Y"),"-")</f>
        <v>-</v>
      </c>
      <c r="G258" s="60" t="str">
        <f t="shared" si="6"/>
        <v>-</v>
      </c>
      <c r="H258" s="106"/>
      <c r="I258" s="109"/>
      <c r="J258" s="60" t="str">
        <f t="shared" si="7"/>
        <v>-</v>
      </c>
    </row>
    <row r="259" spans="1:10">
      <c r="A259" s="34">
        <v>243</v>
      </c>
      <c r="B259" s="106"/>
      <c r="C259" s="107"/>
      <c r="D259" s="108"/>
      <c r="E259" s="107"/>
      <c r="F259" s="60" t="str">
        <f>IF(ISBLANK(D259)=FALSE,DATEDIF(D259,'TABEL KELAS'!$B$1,"Y"),"-")</f>
        <v>-</v>
      </c>
      <c r="G259" s="60" t="str">
        <f t="shared" si="6"/>
        <v>-</v>
      </c>
      <c r="H259" s="106"/>
      <c r="I259" s="109"/>
      <c r="J259" s="60" t="str">
        <f t="shared" si="7"/>
        <v>-</v>
      </c>
    </row>
    <row r="260" spans="1:10">
      <c r="A260" s="34">
        <v>244</v>
      </c>
      <c r="B260" s="106"/>
      <c r="C260" s="107"/>
      <c r="D260" s="108"/>
      <c r="E260" s="107"/>
      <c r="F260" s="60" t="str">
        <f>IF(ISBLANK(D260)=FALSE,DATEDIF(D260,'TABEL KELAS'!$B$1,"Y"),"-")</f>
        <v>-</v>
      </c>
      <c r="G260" s="60" t="str">
        <f t="shared" si="6"/>
        <v>-</v>
      </c>
      <c r="H260" s="106"/>
      <c r="I260" s="109"/>
      <c r="J260" s="60" t="str">
        <f t="shared" si="7"/>
        <v>-</v>
      </c>
    </row>
    <row r="261" spans="1:10">
      <c r="A261" s="34">
        <v>245</v>
      </c>
      <c r="B261" s="106"/>
      <c r="C261" s="107"/>
      <c r="D261" s="108"/>
      <c r="E261" s="107"/>
      <c r="F261" s="60" t="str">
        <f>IF(ISBLANK(D261)=FALSE,DATEDIF(D261,'TABEL KELAS'!$B$1,"Y"),"-")</f>
        <v>-</v>
      </c>
      <c r="G261" s="60" t="str">
        <f t="shared" si="6"/>
        <v>-</v>
      </c>
      <c r="H261" s="106"/>
      <c r="I261" s="109"/>
      <c r="J261" s="60" t="str">
        <f t="shared" si="7"/>
        <v>-</v>
      </c>
    </row>
    <row r="262" spans="1:10">
      <c r="A262" s="34">
        <v>246</v>
      </c>
      <c r="B262" s="106"/>
      <c r="C262" s="107"/>
      <c r="D262" s="108"/>
      <c r="E262" s="107"/>
      <c r="F262" s="60" t="str">
        <f>IF(ISBLANK(D262)=FALSE,DATEDIF(D262,'TABEL KELAS'!$B$1,"Y"),"-")</f>
        <v>-</v>
      </c>
      <c r="G262" s="60" t="str">
        <f t="shared" si="6"/>
        <v>-</v>
      </c>
      <c r="H262" s="106"/>
      <c r="I262" s="109"/>
      <c r="J262" s="60" t="str">
        <f t="shared" si="7"/>
        <v>-</v>
      </c>
    </row>
    <row r="263" spans="1:10">
      <c r="A263" s="34">
        <v>247</v>
      </c>
      <c r="B263" s="106"/>
      <c r="C263" s="107"/>
      <c r="D263" s="108"/>
      <c r="E263" s="107"/>
      <c r="F263" s="60" t="str">
        <f>IF(ISBLANK(D263)=FALSE,DATEDIF(D263,'TABEL KELAS'!$B$1,"Y"),"-")</f>
        <v>-</v>
      </c>
      <c r="G263" s="60" t="str">
        <f t="shared" si="6"/>
        <v>-</v>
      </c>
      <c r="H263" s="106"/>
      <c r="I263" s="109"/>
      <c r="J263" s="60" t="str">
        <f t="shared" si="7"/>
        <v>-</v>
      </c>
    </row>
    <row r="264" spans="1:10">
      <c r="A264" s="34">
        <v>248</v>
      </c>
      <c r="B264" s="106"/>
      <c r="C264" s="107"/>
      <c r="D264" s="108"/>
      <c r="E264" s="107"/>
      <c r="F264" s="60" t="str">
        <f>IF(ISBLANK(D264)=FALSE,DATEDIF(D264,'TABEL KELAS'!$B$1,"Y"),"-")</f>
        <v>-</v>
      </c>
      <c r="G264" s="60" t="str">
        <f t="shared" si="6"/>
        <v>-</v>
      </c>
      <c r="H264" s="106"/>
      <c r="I264" s="109"/>
      <c r="J264" s="60" t="str">
        <f t="shared" si="7"/>
        <v>-</v>
      </c>
    </row>
    <row r="265" spans="1:10">
      <c r="A265" s="34">
        <v>249</v>
      </c>
      <c r="B265" s="106"/>
      <c r="C265" s="107"/>
      <c r="D265" s="108"/>
      <c r="E265" s="107"/>
      <c r="F265" s="60" t="str">
        <f>IF(ISBLANK(D265)=FALSE,DATEDIF(D265,'TABEL KELAS'!$B$1,"Y"),"-")</f>
        <v>-</v>
      </c>
      <c r="G265" s="60" t="str">
        <f t="shared" si="6"/>
        <v>-</v>
      </c>
      <c r="H265" s="106"/>
      <c r="I265" s="109"/>
      <c r="J265" s="60" t="str">
        <f t="shared" si="7"/>
        <v>-</v>
      </c>
    </row>
    <row r="266" spans="1:10">
      <c r="A266" s="34">
        <v>250</v>
      </c>
      <c r="B266" s="106"/>
      <c r="C266" s="107"/>
      <c r="D266" s="108"/>
      <c r="E266" s="107"/>
      <c r="F266" s="60" t="str">
        <f>IF(ISBLANK(D266)=FALSE,DATEDIF(D266,'TABEL KELAS'!$B$1,"Y"),"-")</f>
        <v>-</v>
      </c>
      <c r="G266" s="60" t="str">
        <f t="shared" si="6"/>
        <v>-</v>
      </c>
      <c r="H266" s="106"/>
      <c r="I266" s="109"/>
      <c r="J266" s="60" t="str">
        <f t="shared" si="7"/>
        <v>-</v>
      </c>
    </row>
    <row r="267" spans="1:10">
      <c r="A267" s="34">
        <v>251</v>
      </c>
      <c r="B267" s="106"/>
      <c r="C267" s="107"/>
      <c r="D267" s="108"/>
      <c r="E267" s="107"/>
      <c r="F267" s="60" t="str">
        <f>IF(ISBLANK(D267)=FALSE,DATEDIF(D267,'TABEL KELAS'!$B$1,"Y"),"-")</f>
        <v>-</v>
      </c>
      <c r="G267" s="60" t="str">
        <f t="shared" si="6"/>
        <v>-</v>
      </c>
      <c r="H267" s="106"/>
      <c r="I267" s="109"/>
      <c r="J267" s="60" t="str">
        <f t="shared" si="7"/>
        <v>-</v>
      </c>
    </row>
    <row r="268" spans="1:10">
      <c r="A268" s="34">
        <v>252</v>
      </c>
      <c r="B268" s="106"/>
      <c r="C268" s="107"/>
      <c r="D268" s="108"/>
      <c r="E268" s="107"/>
      <c r="F268" s="60" t="str">
        <f>IF(ISBLANK(D268)=FALSE,DATEDIF(D268,'TABEL KELAS'!$B$1,"Y"),"-")</f>
        <v>-</v>
      </c>
      <c r="G268" s="60" t="str">
        <f t="shared" si="6"/>
        <v>-</v>
      </c>
      <c r="H268" s="106"/>
      <c r="I268" s="109"/>
      <c r="J268" s="60" t="str">
        <f t="shared" si="7"/>
        <v>-</v>
      </c>
    </row>
    <row r="269" spans="1:10">
      <c r="A269" s="34">
        <v>253</v>
      </c>
      <c r="B269" s="106"/>
      <c r="C269" s="107"/>
      <c r="D269" s="108"/>
      <c r="E269" s="107"/>
      <c r="F269" s="60" t="str">
        <f>IF(ISBLANK(D269)=FALSE,DATEDIF(D269,'TABEL KELAS'!$B$1,"Y"),"-")</f>
        <v>-</v>
      </c>
      <c r="G269" s="60" t="str">
        <f t="shared" si="6"/>
        <v>-</v>
      </c>
      <c r="H269" s="106"/>
      <c r="I269" s="109"/>
      <c r="J269" s="60" t="str">
        <f t="shared" si="7"/>
        <v>-</v>
      </c>
    </row>
    <row r="270" spans="1:10">
      <c r="A270" s="34">
        <v>254</v>
      </c>
      <c r="B270" s="106"/>
      <c r="C270" s="107"/>
      <c r="D270" s="108"/>
      <c r="E270" s="107"/>
      <c r="F270" s="60" t="str">
        <f>IF(ISBLANK(D270)=FALSE,DATEDIF(D270,'TABEL KELAS'!$B$1,"Y"),"-")</f>
        <v>-</v>
      </c>
      <c r="G270" s="60" t="str">
        <f t="shared" si="6"/>
        <v>-</v>
      </c>
      <c r="H270" s="106"/>
      <c r="I270" s="109"/>
      <c r="J270" s="60" t="str">
        <f t="shared" si="7"/>
        <v>-</v>
      </c>
    </row>
    <row r="271" spans="1:10">
      <c r="A271" s="34">
        <v>255</v>
      </c>
      <c r="B271" s="106"/>
      <c r="C271" s="107"/>
      <c r="D271" s="108"/>
      <c r="E271" s="107"/>
      <c r="F271" s="60" t="str">
        <f>IF(ISBLANK(D271)=FALSE,DATEDIF(D271,'TABEL KELAS'!$B$1,"Y"),"-")</f>
        <v>-</v>
      </c>
      <c r="G271" s="60" t="str">
        <f t="shared" si="6"/>
        <v>-</v>
      </c>
      <c r="H271" s="106"/>
      <c r="I271" s="109"/>
      <c r="J271" s="60" t="str">
        <f t="shared" si="7"/>
        <v>-</v>
      </c>
    </row>
    <row r="272" spans="1:10">
      <c r="A272" s="34">
        <v>256</v>
      </c>
      <c r="B272" s="106"/>
      <c r="C272" s="107"/>
      <c r="D272" s="108"/>
      <c r="E272" s="107"/>
      <c r="F272" s="60" t="str">
        <f>IF(ISBLANK(D272)=FALSE,DATEDIF(D272,'TABEL KELAS'!$B$1,"Y"),"-")</f>
        <v>-</v>
      </c>
      <c r="G272" s="60" t="str">
        <f t="shared" si="6"/>
        <v>-</v>
      </c>
      <c r="H272" s="106"/>
      <c r="I272" s="109"/>
      <c r="J272" s="60" t="str">
        <f t="shared" si="7"/>
        <v>-</v>
      </c>
    </row>
    <row r="273" spans="1:10">
      <c r="A273" s="34">
        <v>257</v>
      </c>
      <c r="B273" s="106"/>
      <c r="C273" s="107"/>
      <c r="D273" s="108"/>
      <c r="E273" s="107"/>
      <c r="F273" s="60" t="str">
        <f>IF(ISBLANK(D273)=FALSE,DATEDIF(D273,'TABEL KELAS'!$B$1,"Y"),"-")</f>
        <v>-</v>
      </c>
      <c r="G273" s="60" t="str">
        <f t="shared" si="6"/>
        <v>-</v>
      </c>
      <c r="H273" s="106"/>
      <c r="I273" s="109"/>
      <c r="J273" s="60" t="str">
        <f t="shared" si="7"/>
        <v>-</v>
      </c>
    </row>
    <row r="274" spans="1:10">
      <c r="A274" s="34">
        <v>258</v>
      </c>
      <c r="B274" s="106"/>
      <c r="C274" s="107"/>
      <c r="D274" s="108"/>
      <c r="E274" s="107"/>
      <c r="F274" s="60" t="str">
        <f>IF(ISBLANK(D274)=FALSE,DATEDIF(D274,'TABEL KELAS'!$B$1,"Y"),"-")</f>
        <v>-</v>
      </c>
      <c r="G274" s="60" t="str">
        <f t="shared" ref="G274:G316" si="8">IF(E274="MHS UMUM","MHS UMUM",IF(E274="SMA","SMA",IF(E274="SMP","SMP",IF(OR(E274="SD KELAS 6",E274="SD KELAS 5",E274="SD KELAS 4"),"SD 46",IF(OR(E274="SD KELAS 3",E274="SD KELAS 2",E274="SD KELAS 1"),"SD 13","-")))))</f>
        <v>-</v>
      </c>
      <c r="H274" s="106"/>
      <c r="I274" s="109"/>
      <c r="J274" s="60" t="str">
        <f t="shared" ref="J274:J316" si="9">IF(ISBLANK(B274)=FALSE,$D$8,"-")</f>
        <v>-</v>
      </c>
    </row>
    <row r="275" spans="1:10">
      <c r="A275" s="34">
        <v>259</v>
      </c>
      <c r="B275" s="106"/>
      <c r="C275" s="107"/>
      <c r="D275" s="108"/>
      <c r="E275" s="107"/>
      <c r="F275" s="60" t="str">
        <f>IF(ISBLANK(D275)=FALSE,DATEDIF(D275,'TABEL KELAS'!$B$1,"Y"),"-")</f>
        <v>-</v>
      </c>
      <c r="G275" s="60" t="str">
        <f t="shared" si="8"/>
        <v>-</v>
      </c>
      <c r="H275" s="106"/>
      <c r="I275" s="109"/>
      <c r="J275" s="60" t="str">
        <f t="shared" si="9"/>
        <v>-</v>
      </c>
    </row>
    <row r="276" spans="1:10">
      <c r="A276" s="34">
        <v>260</v>
      </c>
      <c r="B276" s="106"/>
      <c r="C276" s="107"/>
      <c r="D276" s="108"/>
      <c r="E276" s="107"/>
      <c r="F276" s="60" t="str">
        <f>IF(ISBLANK(D276)=FALSE,DATEDIF(D276,'TABEL KELAS'!$B$1,"Y"),"-")</f>
        <v>-</v>
      </c>
      <c r="G276" s="60" t="str">
        <f t="shared" si="8"/>
        <v>-</v>
      </c>
      <c r="H276" s="106"/>
      <c r="I276" s="109"/>
      <c r="J276" s="60" t="str">
        <f t="shared" si="9"/>
        <v>-</v>
      </c>
    </row>
    <row r="277" spans="1:10">
      <c r="A277" s="34">
        <v>261</v>
      </c>
      <c r="B277" s="106"/>
      <c r="C277" s="107"/>
      <c r="D277" s="108"/>
      <c r="E277" s="107"/>
      <c r="F277" s="60" t="str">
        <f>IF(ISBLANK(D277)=FALSE,DATEDIF(D277,'TABEL KELAS'!$B$1,"Y"),"-")</f>
        <v>-</v>
      </c>
      <c r="G277" s="60" t="str">
        <f t="shared" si="8"/>
        <v>-</v>
      </c>
      <c r="H277" s="106"/>
      <c r="I277" s="109"/>
      <c r="J277" s="60" t="str">
        <f t="shared" si="9"/>
        <v>-</v>
      </c>
    </row>
    <row r="278" spans="1:10">
      <c r="A278" s="34">
        <v>262</v>
      </c>
      <c r="B278" s="106"/>
      <c r="C278" s="107"/>
      <c r="D278" s="108"/>
      <c r="E278" s="107"/>
      <c r="F278" s="60" t="str">
        <f>IF(ISBLANK(D278)=FALSE,DATEDIF(D278,'TABEL KELAS'!$B$1,"Y"),"-")</f>
        <v>-</v>
      </c>
      <c r="G278" s="60" t="str">
        <f t="shared" si="8"/>
        <v>-</v>
      </c>
      <c r="H278" s="106"/>
      <c r="I278" s="109"/>
      <c r="J278" s="60" t="str">
        <f t="shared" si="9"/>
        <v>-</v>
      </c>
    </row>
    <row r="279" spans="1:10">
      <c r="A279" s="34">
        <v>263</v>
      </c>
      <c r="B279" s="106"/>
      <c r="C279" s="107"/>
      <c r="D279" s="108"/>
      <c r="E279" s="107"/>
      <c r="F279" s="60" t="str">
        <f>IF(ISBLANK(D279)=FALSE,DATEDIF(D279,'TABEL KELAS'!$B$1,"Y"),"-")</f>
        <v>-</v>
      </c>
      <c r="G279" s="60" t="str">
        <f t="shared" si="8"/>
        <v>-</v>
      </c>
      <c r="H279" s="106"/>
      <c r="I279" s="109"/>
      <c r="J279" s="60" t="str">
        <f t="shared" si="9"/>
        <v>-</v>
      </c>
    </row>
    <row r="280" spans="1:10">
      <c r="A280" s="34">
        <v>264</v>
      </c>
      <c r="B280" s="106"/>
      <c r="C280" s="107"/>
      <c r="D280" s="108"/>
      <c r="E280" s="107"/>
      <c r="F280" s="60" t="str">
        <f>IF(ISBLANK(D280)=FALSE,DATEDIF(D280,'TABEL KELAS'!$B$1,"Y"),"-")</f>
        <v>-</v>
      </c>
      <c r="G280" s="60" t="str">
        <f t="shared" si="8"/>
        <v>-</v>
      </c>
      <c r="H280" s="106"/>
      <c r="I280" s="109"/>
      <c r="J280" s="60" t="str">
        <f t="shared" si="9"/>
        <v>-</v>
      </c>
    </row>
    <row r="281" spans="1:10">
      <c r="A281" s="34">
        <v>265</v>
      </c>
      <c r="B281" s="106"/>
      <c r="C281" s="107"/>
      <c r="D281" s="108"/>
      <c r="E281" s="107"/>
      <c r="F281" s="60" t="str">
        <f>IF(ISBLANK(D281)=FALSE,DATEDIF(D281,'TABEL KELAS'!$B$1,"Y"),"-")</f>
        <v>-</v>
      </c>
      <c r="G281" s="60" t="str">
        <f t="shared" si="8"/>
        <v>-</v>
      </c>
      <c r="H281" s="106"/>
      <c r="I281" s="109"/>
      <c r="J281" s="60" t="str">
        <f t="shared" si="9"/>
        <v>-</v>
      </c>
    </row>
    <row r="282" spans="1:10">
      <c r="A282" s="34">
        <v>266</v>
      </c>
      <c r="B282" s="106"/>
      <c r="C282" s="107"/>
      <c r="D282" s="108"/>
      <c r="E282" s="107"/>
      <c r="F282" s="60" t="str">
        <f>IF(ISBLANK(D282)=FALSE,DATEDIF(D282,'TABEL KELAS'!$B$1,"Y"),"-")</f>
        <v>-</v>
      </c>
      <c r="G282" s="60" t="str">
        <f t="shared" si="8"/>
        <v>-</v>
      </c>
      <c r="H282" s="106"/>
      <c r="I282" s="109"/>
      <c r="J282" s="60" t="str">
        <f t="shared" si="9"/>
        <v>-</v>
      </c>
    </row>
    <row r="283" spans="1:10">
      <c r="A283" s="34">
        <v>267</v>
      </c>
      <c r="B283" s="106"/>
      <c r="C283" s="107"/>
      <c r="D283" s="108"/>
      <c r="E283" s="107"/>
      <c r="F283" s="60" t="str">
        <f>IF(ISBLANK(D283)=FALSE,DATEDIF(D283,'TABEL KELAS'!$B$1,"Y"),"-")</f>
        <v>-</v>
      </c>
      <c r="G283" s="60" t="str">
        <f t="shared" si="8"/>
        <v>-</v>
      </c>
      <c r="H283" s="106"/>
      <c r="I283" s="109"/>
      <c r="J283" s="60" t="str">
        <f t="shared" si="9"/>
        <v>-</v>
      </c>
    </row>
    <row r="284" spans="1:10">
      <c r="A284" s="34">
        <v>268</v>
      </c>
      <c r="B284" s="106"/>
      <c r="C284" s="107"/>
      <c r="D284" s="108"/>
      <c r="E284" s="107"/>
      <c r="F284" s="60" t="str">
        <f>IF(ISBLANK(D284)=FALSE,DATEDIF(D284,'TABEL KELAS'!$B$1,"Y"),"-")</f>
        <v>-</v>
      </c>
      <c r="G284" s="60" t="str">
        <f t="shared" si="8"/>
        <v>-</v>
      </c>
      <c r="H284" s="106"/>
      <c r="I284" s="109"/>
      <c r="J284" s="60" t="str">
        <f t="shared" si="9"/>
        <v>-</v>
      </c>
    </row>
    <row r="285" spans="1:10">
      <c r="A285" s="34">
        <v>269</v>
      </c>
      <c r="B285" s="106"/>
      <c r="C285" s="107"/>
      <c r="D285" s="108"/>
      <c r="E285" s="107"/>
      <c r="F285" s="60" t="str">
        <f>IF(ISBLANK(D285)=FALSE,DATEDIF(D285,'TABEL KELAS'!$B$1,"Y"),"-")</f>
        <v>-</v>
      </c>
      <c r="G285" s="60" t="str">
        <f t="shared" si="8"/>
        <v>-</v>
      </c>
      <c r="H285" s="106"/>
      <c r="I285" s="109"/>
      <c r="J285" s="60" t="str">
        <f t="shared" si="9"/>
        <v>-</v>
      </c>
    </row>
    <row r="286" spans="1:10">
      <c r="A286" s="34">
        <v>270</v>
      </c>
      <c r="B286" s="106"/>
      <c r="C286" s="107"/>
      <c r="D286" s="108"/>
      <c r="E286" s="107"/>
      <c r="F286" s="60" t="str">
        <f>IF(ISBLANK(D286)=FALSE,DATEDIF(D286,'TABEL KELAS'!$B$1,"Y"),"-")</f>
        <v>-</v>
      </c>
      <c r="G286" s="60" t="str">
        <f t="shared" si="8"/>
        <v>-</v>
      </c>
      <c r="H286" s="106"/>
      <c r="I286" s="109"/>
      <c r="J286" s="60" t="str">
        <f t="shared" si="9"/>
        <v>-</v>
      </c>
    </row>
    <row r="287" spans="1:10">
      <c r="A287" s="34">
        <v>271</v>
      </c>
      <c r="B287" s="106"/>
      <c r="C287" s="107"/>
      <c r="D287" s="108"/>
      <c r="E287" s="107"/>
      <c r="F287" s="60" t="str">
        <f>IF(ISBLANK(D287)=FALSE,DATEDIF(D287,'TABEL KELAS'!$B$1,"Y"),"-")</f>
        <v>-</v>
      </c>
      <c r="G287" s="60" t="str">
        <f t="shared" si="8"/>
        <v>-</v>
      </c>
      <c r="H287" s="106"/>
      <c r="I287" s="109"/>
      <c r="J287" s="60" t="str">
        <f t="shared" si="9"/>
        <v>-</v>
      </c>
    </row>
    <row r="288" spans="1:10">
      <c r="A288" s="34">
        <v>272</v>
      </c>
      <c r="B288" s="106"/>
      <c r="C288" s="107"/>
      <c r="D288" s="108"/>
      <c r="E288" s="107"/>
      <c r="F288" s="60" t="str">
        <f>IF(ISBLANK(D288)=FALSE,DATEDIF(D288,'TABEL KELAS'!$B$1,"Y"),"-")</f>
        <v>-</v>
      </c>
      <c r="G288" s="60" t="str">
        <f t="shared" si="8"/>
        <v>-</v>
      </c>
      <c r="H288" s="106"/>
      <c r="I288" s="109"/>
      <c r="J288" s="60" t="str">
        <f t="shared" si="9"/>
        <v>-</v>
      </c>
    </row>
    <row r="289" spans="1:10">
      <c r="A289" s="34">
        <v>273</v>
      </c>
      <c r="B289" s="106"/>
      <c r="C289" s="107"/>
      <c r="D289" s="108"/>
      <c r="E289" s="107"/>
      <c r="F289" s="60" t="str">
        <f>IF(ISBLANK(D289)=FALSE,DATEDIF(D289,'TABEL KELAS'!$B$1,"Y"),"-")</f>
        <v>-</v>
      </c>
      <c r="G289" s="60" t="str">
        <f t="shared" si="8"/>
        <v>-</v>
      </c>
      <c r="H289" s="106"/>
      <c r="I289" s="109"/>
      <c r="J289" s="60" t="str">
        <f t="shared" si="9"/>
        <v>-</v>
      </c>
    </row>
    <row r="290" spans="1:10">
      <c r="A290" s="34">
        <v>274</v>
      </c>
      <c r="B290" s="106"/>
      <c r="C290" s="107"/>
      <c r="D290" s="108"/>
      <c r="E290" s="107"/>
      <c r="F290" s="60" t="str">
        <f>IF(ISBLANK(D290)=FALSE,DATEDIF(D290,'TABEL KELAS'!$B$1,"Y"),"-")</f>
        <v>-</v>
      </c>
      <c r="G290" s="60" t="str">
        <f t="shared" si="8"/>
        <v>-</v>
      </c>
      <c r="H290" s="106"/>
      <c r="I290" s="109"/>
      <c r="J290" s="60" t="str">
        <f t="shared" si="9"/>
        <v>-</v>
      </c>
    </row>
    <row r="291" spans="1:10">
      <c r="A291" s="34">
        <v>275</v>
      </c>
      <c r="B291" s="106"/>
      <c r="C291" s="107"/>
      <c r="D291" s="108"/>
      <c r="E291" s="107"/>
      <c r="F291" s="60" t="str">
        <f>IF(ISBLANK(D291)=FALSE,DATEDIF(D291,'TABEL KELAS'!$B$1,"Y"),"-")</f>
        <v>-</v>
      </c>
      <c r="G291" s="60" t="str">
        <f t="shared" si="8"/>
        <v>-</v>
      </c>
      <c r="H291" s="106"/>
      <c r="I291" s="109"/>
      <c r="J291" s="60" t="str">
        <f t="shared" si="9"/>
        <v>-</v>
      </c>
    </row>
    <row r="292" spans="1:10">
      <c r="A292" s="34">
        <v>276</v>
      </c>
      <c r="B292" s="106"/>
      <c r="C292" s="107"/>
      <c r="D292" s="108"/>
      <c r="E292" s="107"/>
      <c r="F292" s="60" t="str">
        <f>IF(ISBLANK(D292)=FALSE,DATEDIF(D292,'TABEL KELAS'!$B$1,"Y"),"-")</f>
        <v>-</v>
      </c>
      <c r="G292" s="60" t="str">
        <f t="shared" si="8"/>
        <v>-</v>
      </c>
      <c r="H292" s="106"/>
      <c r="I292" s="109"/>
      <c r="J292" s="60" t="str">
        <f t="shared" si="9"/>
        <v>-</v>
      </c>
    </row>
    <row r="293" spans="1:10">
      <c r="A293" s="34">
        <v>277</v>
      </c>
      <c r="B293" s="106"/>
      <c r="C293" s="107"/>
      <c r="D293" s="108"/>
      <c r="E293" s="107"/>
      <c r="F293" s="60" t="str">
        <f>IF(ISBLANK(D293)=FALSE,DATEDIF(D293,'TABEL KELAS'!$B$1,"Y"),"-")</f>
        <v>-</v>
      </c>
      <c r="G293" s="60" t="str">
        <f t="shared" si="8"/>
        <v>-</v>
      </c>
      <c r="H293" s="106"/>
      <c r="I293" s="109"/>
      <c r="J293" s="60" t="str">
        <f t="shared" si="9"/>
        <v>-</v>
      </c>
    </row>
    <row r="294" spans="1:10">
      <c r="A294" s="34">
        <v>278</v>
      </c>
      <c r="B294" s="106"/>
      <c r="C294" s="107"/>
      <c r="D294" s="108"/>
      <c r="E294" s="107"/>
      <c r="F294" s="60" t="str">
        <f>IF(ISBLANK(D294)=FALSE,DATEDIF(D294,'TABEL KELAS'!$B$1,"Y"),"-")</f>
        <v>-</v>
      </c>
      <c r="G294" s="60" t="str">
        <f t="shared" si="8"/>
        <v>-</v>
      </c>
      <c r="H294" s="106"/>
      <c r="I294" s="109"/>
      <c r="J294" s="60" t="str">
        <f t="shared" si="9"/>
        <v>-</v>
      </c>
    </row>
    <row r="295" spans="1:10">
      <c r="A295" s="34">
        <v>279</v>
      </c>
      <c r="B295" s="106"/>
      <c r="C295" s="107"/>
      <c r="D295" s="108"/>
      <c r="E295" s="107"/>
      <c r="F295" s="60" t="str">
        <f>IF(ISBLANK(D295)=FALSE,DATEDIF(D295,'TABEL KELAS'!$B$1,"Y"),"-")</f>
        <v>-</v>
      </c>
      <c r="G295" s="60" t="str">
        <f t="shared" si="8"/>
        <v>-</v>
      </c>
      <c r="H295" s="106"/>
      <c r="I295" s="109"/>
      <c r="J295" s="60" t="str">
        <f t="shared" si="9"/>
        <v>-</v>
      </c>
    </row>
    <row r="296" spans="1:10">
      <c r="A296" s="34">
        <v>280</v>
      </c>
      <c r="B296" s="106"/>
      <c r="C296" s="107"/>
      <c r="D296" s="108"/>
      <c r="E296" s="107"/>
      <c r="F296" s="60" t="str">
        <f>IF(ISBLANK(D296)=FALSE,DATEDIF(D296,'TABEL KELAS'!$B$1,"Y"),"-")</f>
        <v>-</v>
      </c>
      <c r="G296" s="60" t="str">
        <f t="shared" si="8"/>
        <v>-</v>
      </c>
      <c r="H296" s="106"/>
      <c r="I296" s="109"/>
      <c r="J296" s="60" t="str">
        <f t="shared" si="9"/>
        <v>-</v>
      </c>
    </row>
    <row r="297" spans="1:10">
      <c r="A297" s="34">
        <v>281</v>
      </c>
      <c r="B297" s="106"/>
      <c r="C297" s="107"/>
      <c r="D297" s="108"/>
      <c r="E297" s="107"/>
      <c r="F297" s="60" t="str">
        <f>IF(ISBLANK(D297)=FALSE,DATEDIF(D297,'TABEL KELAS'!$B$1,"Y"),"-")</f>
        <v>-</v>
      </c>
      <c r="G297" s="60" t="str">
        <f t="shared" si="8"/>
        <v>-</v>
      </c>
      <c r="H297" s="106"/>
      <c r="I297" s="109"/>
      <c r="J297" s="60" t="str">
        <f t="shared" si="9"/>
        <v>-</v>
      </c>
    </row>
    <row r="298" spans="1:10">
      <c r="A298" s="34">
        <v>282</v>
      </c>
      <c r="B298" s="106"/>
      <c r="C298" s="107"/>
      <c r="D298" s="108"/>
      <c r="E298" s="107"/>
      <c r="F298" s="60" t="str">
        <f>IF(ISBLANK(D298)=FALSE,DATEDIF(D298,'TABEL KELAS'!$B$1,"Y"),"-")</f>
        <v>-</v>
      </c>
      <c r="G298" s="60" t="str">
        <f t="shared" si="8"/>
        <v>-</v>
      </c>
      <c r="H298" s="106"/>
      <c r="I298" s="109"/>
      <c r="J298" s="60" t="str">
        <f t="shared" si="9"/>
        <v>-</v>
      </c>
    </row>
    <row r="299" spans="1:10">
      <c r="A299" s="34">
        <v>283</v>
      </c>
      <c r="B299" s="106"/>
      <c r="C299" s="107"/>
      <c r="D299" s="108"/>
      <c r="E299" s="107"/>
      <c r="F299" s="60" t="str">
        <f>IF(ISBLANK(D299)=FALSE,DATEDIF(D299,'TABEL KELAS'!$B$1,"Y"),"-")</f>
        <v>-</v>
      </c>
      <c r="G299" s="60" t="str">
        <f t="shared" si="8"/>
        <v>-</v>
      </c>
      <c r="H299" s="106"/>
      <c r="I299" s="109"/>
      <c r="J299" s="60" t="str">
        <f t="shared" si="9"/>
        <v>-</v>
      </c>
    </row>
    <row r="300" spans="1:10">
      <c r="A300" s="34">
        <v>284</v>
      </c>
      <c r="B300" s="106"/>
      <c r="C300" s="107"/>
      <c r="D300" s="108"/>
      <c r="E300" s="107"/>
      <c r="F300" s="60" t="str">
        <f>IF(ISBLANK(D300)=FALSE,DATEDIF(D300,'TABEL KELAS'!$B$1,"Y"),"-")</f>
        <v>-</v>
      </c>
      <c r="G300" s="60" t="str">
        <f t="shared" si="8"/>
        <v>-</v>
      </c>
      <c r="H300" s="106"/>
      <c r="I300" s="109"/>
      <c r="J300" s="60" t="str">
        <f t="shared" si="9"/>
        <v>-</v>
      </c>
    </row>
    <row r="301" spans="1:10">
      <c r="A301" s="34">
        <v>285</v>
      </c>
      <c r="B301" s="106"/>
      <c r="C301" s="107"/>
      <c r="D301" s="108"/>
      <c r="E301" s="107"/>
      <c r="F301" s="60" t="str">
        <f>IF(ISBLANK(D301)=FALSE,DATEDIF(D301,'TABEL KELAS'!$B$1,"Y"),"-")</f>
        <v>-</v>
      </c>
      <c r="G301" s="60" t="str">
        <f t="shared" si="8"/>
        <v>-</v>
      </c>
      <c r="H301" s="106"/>
      <c r="I301" s="109"/>
      <c r="J301" s="60" t="str">
        <f t="shared" si="9"/>
        <v>-</v>
      </c>
    </row>
    <row r="302" spans="1:10">
      <c r="A302" s="34">
        <v>286</v>
      </c>
      <c r="B302" s="106"/>
      <c r="C302" s="107"/>
      <c r="D302" s="108"/>
      <c r="E302" s="107"/>
      <c r="F302" s="60" t="str">
        <f>IF(ISBLANK(D302)=FALSE,DATEDIF(D302,'TABEL KELAS'!$B$1,"Y"),"-")</f>
        <v>-</v>
      </c>
      <c r="G302" s="60" t="str">
        <f t="shared" si="8"/>
        <v>-</v>
      </c>
      <c r="H302" s="106"/>
      <c r="I302" s="109"/>
      <c r="J302" s="60" t="str">
        <f t="shared" si="9"/>
        <v>-</v>
      </c>
    </row>
    <row r="303" spans="1:10">
      <c r="A303" s="34">
        <v>287</v>
      </c>
      <c r="B303" s="106"/>
      <c r="C303" s="107"/>
      <c r="D303" s="108"/>
      <c r="E303" s="107"/>
      <c r="F303" s="60" t="str">
        <f>IF(ISBLANK(D303)=FALSE,DATEDIF(D303,'TABEL KELAS'!$B$1,"Y"),"-")</f>
        <v>-</v>
      </c>
      <c r="G303" s="60" t="str">
        <f t="shared" si="8"/>
        <v>-</v>
      </c>
      <c r="H303" s="106"/>
      <c r="I303" s="109"/>
      <c r="J303" s="60" t="str">
        <f t="shared" si="9"/>
        <v>-</v>
      </c>
    </row>
    <row r="304" spans="1:10">
      <c r="A304" s="34">
        <v>288</v>
      </c>
      <c r="B304" s="106"/>
      <c r="C304" s="107"/>
      <c r="D304" s="108"/>
      <c r="E304" s="107"/>
      <c r="F304" s="60" t="str">
        <f>IF(ISBLANK(D304)=FALSE,DATEDIF(D304,'TABEL KELAS'!$B$1,"Y"),"-")</f>
        <v>-</v>
      </c>
      <c r="G304" s="60" t="str">
        <f t="shared" si="8"/>
        <v>-</v>
      </c>
      <c r="H304" s="106"/>
      <c r="I304" s="109"/>
      <c r="J304" s="60" t="str">
        <f t="shared" si="9"/>
        <v>-</v>
      </c>
    </row>
    <row r="305" spans="1:10">
      <c r="A305" s="34">
        <v>289</v>
      </c>
      <c r="B305" s="106"/>
      <c r="C305" s="107"/>
      <c r="D305" s="108"/>
      <c r="E305" s="107"/>
      <c r="F305" s="60" t="str">
        <f>IF(ISBLANK(D305)=FALSE,DATEDIF(D305,'TABEL KELAS'!$B$1,"Y"),"-")</f>
        <v>-</v>
      </c>
      <c r="G305" s="60" t="str">
        <f t="shared" si="8"/>
        <v>-</v>
      </c>
      <c r="H305" s="106"/>
      <c r="I305" s="109"/>
      <c r="J305" s="60" t="str">
        <f t="shared" si="9"/>
        <v>-</v>
      </c>
    </row>
    <row r="306" spans="1:10">
      <c r="A306" s="34">
        <v>290</v>
      </c>
      <c r="B306" s="106"/>
      <c r="C306" s="107"/>
      <c r="D306" s="108"/>
      <c r="E306" s="107"/>
      <c r="F306" s="60" t="str">
        <f>IF(ISBLANK(D306)=FALSE,DATEDIF(D306,'TABEL KELAS'!$B$1,"Y"),"-")</f>
        <v>-</v>
      </c>
      <c r="G306" s="60" t="str">
        <f t="shared" si="8"/>
        <v>-</v>
      </c>
      <c r="H306" s="106"/>
      <c r="I306" s="109"/>
      <c r="J306" s="60" t="str">
        <f t="shared" si="9"/>
        <v>-</v>
      </c>
    </row>
    <row r="307" spans="1:10">
      <c r="A307" s="34">
        <v>291</v>
      </c>
      <c r="B307" s="106"/>
      <c r="C307" s="107"/>
      <c r="D307" s="108"/>
      <c r="E307" s="107"/>
      <c r="F307" s="60" t="str">
        <f>IF(ISBLANK(D307)=FALSE,DATEDIF(D307,'TABEL KELAS'!$B$1,"Y"),"-")</f>
        <v>-</v>
      </c>
      <c r="G307" s="60" t="str">
        <f t="shared" si="8"/>
        <v>-</v>
      </c>
      <c r="H307" s="106"/>
      <c r="I307" s="109"/>
      <c r="J307" s="60" t="str">
        <f t="shared" si="9"/>
        <v>-</v>
      </c>
    </row>
    <row r="308" spans="1:10">
      <c r="A308" s="34">
        <v>292</v>
      </c>
      <c r="B308" s="106"/>
      <c r="C308" s="107"/>
      <c r="D308" s="108"/>
      <c r="E308" s="107"/>
      <c r="F308" s="60" t="str">
        <f>IF(ISBLANK(D308)=FALSE,DATEDIF(D308,'TABEL KELAS'!$B$1,"Y"),"-")</f>
        <v>-</v>
      </c>
      <c r="G308" s="60" t="str">
        <f t="shared" si="8"/>
        <v>-</v>
      </c>
      <c r="H308" s="106"/>
      <c r="I308" s="109"/>
      <c r="J308" s="60" t="str">
        <f t="shared" si="9"/>
        <v>-</v>
      </c>
    </row>
    <row r="309" spans="1:10">
      <c r="A309" s="34">
        <v>293</v>
      </c>
      <c r="B309" s="106"/>
      <c r="C309" s="107"/>
      <c r="D309" s="108"/>
      <c r="E309" s="107"/>
      <c r="F309" s="60" t="str">
        <f>IF(ISBLANK(D309)=FALSE,DATEDIF(D309,'TABEL KELAS'!$B$1,"Y"),"-")</f>
        <v>-</v>
      </c>
      <c r="G309" s="60" t="str">
        <f t="shared" si="8"/>
        <v>-</v>
      </c>
      <c r="H309" s="106"/>
      <c r="I309" s="109"/>
      <c r="J309" s="60" t="str">
        <f t="shared" si="9"/>
        <v>-</v>
      </c>
    </row>
    <row r="310" spans="1:10">
      <c r="A310" s="34">
        <v>294</v>
      </c>
      <c r="B310" s="106"/>
      <c r="C310" s="107"/>
      <c r="D310" s="108"/>
      <c r="E310" s="107"/>
      <c r="F310" s="60" t="str">
        <f>IF(ISBLANK(D310)=FALSE,DATEDIF(D310,'TABEL KELAS'!$B$1,"Y"),"-")</f>
        <v>-</v>
      </c>
      <c r="G310" s="60" t="str">
        <f t="shared" si="8"/>
        <v>-</v>
      </c>
      <c r="H310" s="106"/>
      <c r="I310" s="109"/>
      <c r="J310" s="60" t="str">
        <f t="shared" si="9"/>
        <v>-</v>
      </c>
    </row>
    <row r="311" spans="1:10">
      <c r="A311" s="34">
        <v>295</v>
      </c>
      <c r="B311" s="106"/>
      <c r="C311" s="107"/>
      <c r="D311" s="108"/>
      <c r="E311" s="107"/>
      <c r="F311" s="60" t="str">
        <f>IF(ISBLANK(D311)=FALSE,DATEDIF(D311,'TABEL KELAS'!$B$1,"Y"),"-")</f>
        <v>-</v>
      </c>
      <c r="G311" s="60" t="str">
        <f t="shared" si="8"/>
        <v>-</v>
      </c>
      <c r="H311" s="106"/>
      <c r="I311" s="109"/>
      <c r="J311" s="60" t="str">
        <f t="shared" si="9"/>
        <v>-</v>
      </c>
    </row>
    <row r="312" spans="1:10">
      <c r="A312" s="34">
        <v>296</v>
      </c>
      <c r="B312" s="106"/>
      <c r="C312" s="107"/>
      <c r="D312" s="108"/>
      <c r="E312" s="107"/>
      <c r="F312" s="60" t="str">
        <f>IF(ISBLANK(D312)=FALSE,DATEDIF(D312,'TABEL KELAS'!$B$1,"Y"),"-")</f>
        <v>-</v>
      </c>
      <c r="G312" s="60" t="str">
        <f t="shared" si="8"/>
        <v>-</v>
      </c>
      <c r="H312" s="106"/>
      <c r="I312" s="109"/>
      <c r="J312" s="60" t="str">
        <f t="shared" si="9"/>
        <v>-</v>
      </c>
    </row>
    <row r="313" spans="1:10">
      <c r="A313" s="34">
        <v>297</v>
      </c>
      <c r="B313" s="106"/>
      <c r="C313" s="107"/>
      <c r="D313" s="108"/>
      <c r="E313" s="107"/>
      <c r="F313" s="60" t="str">
        <f>IF(ISBLANK(D313)=FALSE,DATEDIF(D313,'TABEL KELAS'!$B$1,"Y"),"-")</f>
        <v>-</v>
      </c>
      <c r="G313" s="60" t="str">
        <f t="shared" si="8"/>
        <v>-</v>
      </c>
      <c r="H313" s="106"/>
      <c r="I313" s="109"/>
      <c r="J313" s="60" t="str">
        <f t="shared" si="9"/>
        <v>-</v>
      </c>
    </row>
    <row r="314" spans="1:10">
      <c r="A314" s="34">
        <v>298</v>
      </c>
      <c r="B314" s="106"/>
      <c r="C314" s="107"/>
      <c r="D314" s="108"/>
      <c r="E314" s="107"/>
      <c r="F314" s="60" t="str">
        <f>IF(ISBLANK(D314)=FALSE,DATEDIF(D314,'TABEL KELAS'!$B$1,"Y"),"-")</f>
        <v>-</v>
      </c>
      <c r="G314" s="60" t="str">
        <f t="shared" si="8"/>
        <v>-</v>
      </c>
      <c r="H314" s="106"/>
      <c r="I314" s="109"/>
      <c r="J314" s="60" t="str">
        <f t="shared" si="9"/>
        <v>-</v>
      </c>
    </row>
    <row r="315" spans="1:10">
      <c r="A315" s="34">
        <v>299</v>
      </c>
      <c r="B315" s="106"/>
      <c r="C315" s="107"/>
      <c r="D315" s="108"/>
      <c r="E315" s="107"/>
      <c r="F315" s="60" t="str">
        <f>IF(ISBLANK(D315)=FALSE,DATEDIF(D315,'TABEL KELAS'!$B$1,"Y"),"-")</f>
        <v>-</v>
      </c>
      <c r="G315" s="60" t="str">
        <f t="shared" si="8"/>
        <v>-</v>
      </c>
      <c r="H315" s="106"/>
      <c r="I315" s="109"/>
      <c r="J315" s="60" t="str">
        <f t="shared" si="9"/>
        <v>-</v>
      </c>
    </row>
    <row r="316" spans="1:10">
      <c r="A316" s="34">
        <v>300</v>
      </c>
      <c r="B316" s="106"/>
      <c r="C316" s="107"/>
      <c r="D316" s="108"/>
      <c r="E316" s="107"/>
      <c r="F316" s="60" t="str">
        <f>IF(ISBLANK(D316)=FALSE,DATEDIF(D316,'TABEL KELAS'!$B$1,"Y"),"-")</f>
        <v>-</v>
      </c>
      <c r="G316" s="60" t="str">
        <f t="shared" si="8"/>
        <v>-</v>
      </c>
      <c r="H316" s="106"/>
      <c r="I316" s="109"/>
      <c r="J316" s="60" t="str">
        <f t="shared" si="9"/>
        <v>-</v>
      </c>
    </row>
  </sheetData>
  <sheetProtection algorithmName="SHA-512" hashValue="5qsd108VptphCwy42uD3ZLieqJi1hnSrpki4qxSk1frdUzhJqywY/APIe9YqhHQHfuDnJJFwDWnJ6UjuV+rGvg==" saltValue="dBbzJJiWelGHviL9vQkSrA==" spinCount="100000" sheet="1" objects="1" scenarios="1"/>
  <autoFilter ref="A15:J15" xr:uid="{00000000-0009-0000-0000-000001000000}"/>
  <mergeCells count="9">
    <mergeCell ref="C12:E12"/>
    <mergeCell ref="A14:J14"/>
    <mergeCell ref="A1:J1"/>
    <mergeCell ref="A2:J2"/>
    <mergeCell ref="A3:J3"/>
    <mergeCell ref="D8:G8"/>
    <mergeCell ref="D9:G9"/>
    <mergeCell ref="D10:G10"/>
    <mergeCell ref="D11:G11"/>
  </mergeCells>
  <phoneticPr fontId="35" type="noConversion"/>
  <dataValidations count="3">
    <dataValidation type="list" allowBlank="1" showInputMessage="1" showErrorMessage="1" sqref="C17:C316" xr:uid="{90555F69-0FDB-402D-81FA-AB76193996A7}">
      <formula1>"L,P"</formula1>
    </dataValidation>
    <dataValidation type="list" allowBlank="1" showInputMessage="1" showErrorMessage="1" sqref="H17:H316" xr:uid="{CCC5AB44-8BB6-49A7-87CF-E77DC6985E2C}">
      <formula1>INDIRECT(SUBSTITUTE(CONCATENATE(G17," ",C17)," ","_"))</formula1>
    </dataValidation>
    <dataValidation type="list" allowBlank="1" showInputMessage="1" showErrorMessage="1" sqref="E17:E316" xr:uid="{8D20E2AC-0C00-43C4-89A7-D6AEE7C1D97D}">
      <formula1>INDIRECT(SUBSTITUTE($E$15," ","_"))</formula1>
    </dataValidation>
  </dataValidations>
  <printOptions horizontalCentered="1"/>
  <pageMargins left="0.7" right="0.7" top="0.75" bottom="0.75" header="0.3" footer="0.3"/>
  <pageSetup paperSize="9" scale="68" fitToHeight="5" orientation="landscape" r:id="rId1"/>
  <headerFooter>
    <oddFooter>&amp;RCreated by Kaizo ADM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J22"/>
  <sheetViews>
    <sheetView tabSelected="1" workbookViewId="0">
      <selection activeCell="B6" sqref="B6:E6"/>
    </sheetView>
  </sheetViews>
  <sheetFormatPr defaultRowHeight="15"/>
  <cols>
    <col min="1" max="1" width="26.140625" bestFit="1" customWidth="1"/>
    <col min="2" max="3" width="9.28515625" customWidth="1"/>
    <col min="4" max="4" width="18.7109375" customWidth="1"/>
    <col min="5" max="5" width="26" customWidth="1"/>
  </cols>
  <sheetData>
    <row r="1" spans="1:10" ht="30.75">
      <c r="A1" s="135"/>
      <c r="B1" s="135"/>
      <c r="C1" s="135"/>
      <c r="D1" s="135"/>
      <c r="E1" s="135"/>
      <c r="F1" s="19"/>
      <c r="G1" s="19"/>
      <c r="H1" s="19"/>
      <c r="I1" s="19"/>
      <c r="J1" s="19"/>
    </row>
    <row r="2" spans="1:10" ht="34.5">
      <c r="A2" s="136"/>
      <c r="B2" s="136"/>
      <c r="C2" s="136"/>
      <c r="D2" s="136"/>
      <c r="E2" s="136"/>
      <c r="F2" s="23"/>
      <c r="G2" s="23"/>
      <c r="H2" s="23"/>
      <c r="I2" s="23"/>
      <c r="J2" s="23"/>
    </row>
    <row r="3" spans="1:10" ht="23.25">
      <c r="A3" s="119"/>
      <c r="B3" s="119"/>
      <c r="C3" s="119"/>
      <c r="D3" s="119"/>
      <c r="E3" s="119"/>
      <c r="F3" s="20"/>
      <c r="G3" s="20"/>
      <c r="H3" s="20"/>
      <c r="I3" s="20"/>
      <c r="J3" s="20"/>
    </row>
    <row r="4" spans="1:10" ht="31.5" customHeight="1">
      <c r="A4" s="77"/>
      <c r="B4" s="77"/>
      <c r="C4" s="77"/>
      <c r="D4" s="77"/>
      <c r="E4" s="77"/>
      <c r="F4" s="20"/>
      <c r="G4" s="20"/>
      <c r="H4" s="20"/>
      <c r="I4" s="20"/>
      <c r="J4" s="20"/>
    </row>
    <row r="5" spans="1:10" ht="15.75" customHeight="1"/>
    <row r="6" spans="1:10" ht="22.5">
      <c r="A6" s="38" t="s">
        <v>47</v>
      </c>
      <c r="B6" s="137" t="str">
        <f>IF(ISBLANK('KELAS FESTIVAL'!D8)=FALSE,'KELAS FESTIVAL'!$D$8,"-")</f>
        <v>-</v>
      </c>
      <c r="C6" s="137"/>
      <c r="D6" s="137"/>
      <c r="E6" s="137"/>
    </row>
    <row r="7" spans="1:10" ht="23.25" thickBot="1">
      <c r="A7" s="38"/>
      <c r="B7" s="39"/>
      <c r="C7" s="39"/>
      <c r="D7" s="39"/>
      <c r="E7" s="40"/>
    </row>
    <row r="8" spans="1:10" ht="20.25" thickBot="1">
      <c r="A8" s="138" t="s">
        <v>48</v>
      </c>
      <c r="B8" s="139"/>
      <c r="C8" s="39"/>
      <c r="D8" s="39"/>
      <c r="E8" s="40"/>
    </row>
    <row r="9" spans="1:10" ht="19.5" thickBot="1">
      <c r="A9" s="41" t="s">
        <v>49</v>
      </c>
      <c r="B9" s="110"/>
      <c r="C9" s="42"/>
      <c r="D9" s="43"/>
      <c r="E9" s="43"/>
    </row>
    <row r="10" spans="1:10" ht="19.5" thickBot="1">
      <c r="A10" s="41" t="s">
        <v>126</v>
      </c>
      <c r="B10" s="110"/>
      <c r="C10" s="42"/>
      <c r="D10" s="43"/>
      <c r="E10" s="43"/>
    </row>
    <row r="11" spans="1:10" ht="19.5" thickBot="1">
      <c r="A11" s="41" t="s">
        <v>50</v>
      </c>
      <c r="B11" s="110"/>
      <c r="C11" s="42"/>
      <c r="D11" s="43"/>
      <c r="E11" s="43"/>
    </row>
    <row r="12" spans="1:10" ht="15.75" thickBot="1">
      <c r="A12" s="44"/>
      <c r="B12" s="44"/>
      <c r="C12" s="44"/>
      <c r="D12" s="44"/>
      <c r="E12" s="45"/>
    </row>
    <row r="13" spans="1:10" ht="25.5" thickBot="1">
      <c r="A13" s="130" t="s">
        <v>51</v>
      </c>
      <c r="B13" s="131"/>
      <c r="C13" s="131"/>
      <c r="D13" s="131"/>
      <c r="E13" s="132"/>
    </row>
    <row r="14" spans="1:10" ht="15.75">
      <c r="A14" s="46" t="s">
        <v>52</v>
      </c>
      <c r="B14" s="46" t="s">
        <v>53</v>
      </c>
      <c r="C14" s="46" t="s">
        <v>57</v>
      </c>
      <c r="D14" s="46" t="s">
        <v>54</v>
      </c>
      <c r="E14" s="46" t="s">
        <v>55</v>
      </c>
    </row>
    <row r="15" spans="1:10" ht="15.75">
      <c r="A15" s="47" t="s">
        <v>58</v>
      </c>
      <c r="B15" s="75">
        <f>'KELAS FESTIVAL'!I9</f>
        <v>0</v>
      </c>
      <c r="C15" s="75">
        <f>'KELAS FESTIVAL'!J9</f>
        <v>0</v>
      </c>
      <c r="D15" s="48">
        <v>225000</v>
      </c>
      <c r="E15" s="49">
        <f>D15*(B15+C15)</f>
        <v>0</v>
      </c>
    </row>
    <row r="16" spans="1:10" ht="15.75">
      <c r="A16" s="47" t="s">
        <v>102</v>
      </c>
      <c r="B16" s="75">
        <f>'KELAS OPEN'!H11</f>
        <v>0</v>
      </c>
      <c r="C16" s="75">
        <f>'KELAS OPEN'!I11</f>
        <v>0</v>
      </c>
      <c r="D16" s="48">
        <v>225000</v>
      </c>
      <c r="E16" s="49">
        <f t="shared" ref="E16:E18" si="0">D16*(B16+C16)</f>
        <v>0</v>
      </c>
    </row>
    <row r="17" spans="1:5" ht="15.75">
      <c r="A17" s="47" t="s">
        <v>103</v>
      </c>
      <c r="B17" s="76">
        <f>'KELAS OPEN'!H12</f>
        <v>0</v>
      </c>
      <c r="C17" s="76">
        <f>'KELAS OPEN'!I12</f>
        <v>0</v>
      </c>
      <c r="D17" s="48">
        <v>300000</v>
      </c>
      <c r="E17" s="49">
        <f t="shared" si="0"/>
        <v>0</v>
      </c>
    </row>
    <row r="18" spans="1:5" ht="15.75">
      <c r="A18" s="140" t="s">
        <v>127</v>
      </c>
      <c r="B18" s="141"/>
      <c r="C18" s="142"/>
      <c r="D18" s="48">
        <v>225000</v>
      </c>
      <c r="E18" s="49">
        <f>D18</f>
        <v>225000</v>
      </c>
    </row>
    <row r="19" spans="1:5" ht="15.75">
      <c r="A19" s="47" t="s">
        <v>128</v>
      </c>
      <c r="B19" s="75">
        <f>SUM(B15:B17)</f>
        <v>0</v>
      </c>
      <c r="C19" s="75">
        <f>SUM(C15:C17)</f>
        <v>0</v>
      </c>
      <c r="D19" s="48">
        <v>25000</v>
      </c>
      <c r="E19" s="49">
        <f>D19*(B19+C19)</f>
        <v>0</v>
      </c>
    </row>
    <row r="20" spans="1:5" ht="21">
      <c r="A20" s="133" t="s">
        <v>56</v>
      </c>
      <c r="B20" s="133"/>
      <c r="C20" s="133"/>
      <c r="D20" s="133"/>
      <c r="E20" s="59">
        <f>E15+E16+E17+E18-E19</f>
        <v>225000</v>
      </c>
    </row>
    <row r="21" spans="1:5" ht="15.75">
      <c r="A21" s="54"/>
      <c r="B21" s="55"/>
      <c r="C21" s="55"/>
      <c r="D21" s="56"/>
      <c r="E21" s="57"/>
    </row>
    <row r="22" spans="1:5" ht="17.25">
      <c r="A22" s="134"/>
      <c r="B22" s="134"/>
      <c r="C22" s="134"/>
      <c r="D22" s="134"/>
      <c r="E22" s="58"/>
    </row>
  </sheetData>
  <sheetProtection algorithmName="SHA-512" hashValue="eMG6cH0o5ECCPFLtbS9dM+lArZ/cwo3QdnGirailNxK7ag1MigdzIUgI/BOX6X+lKoN2ClzTHduF/Ew4Z2uYNQ==" saltValue="9eNkgsvTuMXpA/gjS6TnoQ==" spinCount="100000" sheet="1" objects="1" scenarios="1"/>
  <mergeCells count="9">
    <mergeCell ref="A13:E13"/>
    <mergeCell ref="A20:D20"/>
    <mergeCell ref="A22:D22"/>
    <mergeCell ref="A1:E1"/>
    <mergeCell ref="A2:E2"/>
    <mergeCell ref="A3:E3"/>
    <mergeCell ref="B6:E6"/>
    <mergeCell ref="A8:B8"/>
    <mergeCell ref="A18:C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31</vt:i4>
      </vt:variant>
    </vt:vector>
  </HeadingPairs>
  <TitlesOfParts>
    <vt:vector size="35" baseType="lpstr">
      <vt:lpstr>TABEL KELAS</vt:lpstr>
      <vt:lpstr>KELAS OPEN</vt:lpstr>
      <vt:lpstr>KELAS FESTIVAL</vt:lpstr>
      <vt:lpstr>REKAPITULASI</vt:lpstr>
      <vt:lpstr>JENJANG_SEKOLAH</vt:lpstr>
      <vt:lpstr>JUNIOR_L</vt:lpstr>
      <vt:lpstr>JUNIOR_P</vt:lpstr>
      <vt:lpstr>KADET_L</vt:lpstr>
      <vt:lpstr>KADET_P</vt:lpstr>
      <vt:lpstr>MHS_UMUM_L</vt:lpstr>
      <vt:lpstr>MHS_UMUM_P</vt:lpstr>
      <vt:lpstr>PEMULA_L</vt:lpstr>
      <vt:lpstr>PEMULA_P</vt:lpstr>
      <vt:lpstr>PRA_PEMULA_L</vt:lpstr>
      <vt:lpstr>PRA_PEMULA_P</vt:lpstr>
      <vt:lpstr>PRA_USIA_DINI_L</vt:lpstr>
      <vt:lpstr>PRA_USIA_DINI_P</vt:lpstr>
      <vt:lpstr>'KELAS FESTIVAL'!Print_Area</vt:lpstr>
      <vt:lpstr>'KELAS OPEN'!Print_Area</vt:lpstr>
      <vt:lpstr>'KELAS FESTIVAL'!Print_Titles</vt:lpstr>
      <vt:lpstr>'KELAS OPEN'!Print_Titles</vt:lpstr>
      <vt:lpstr>SD_13_L</vt:lpstr>
      <vt:lpstr>SD_13_P</vt:lpstr>
      <vt:lpstr>SD_46_L</vt:lpstr>
      <vt:lpstr>SD_46_P</vt:lpstr>
      <vt:lpstr>SENIOR_L</vt:lpstr>
      <vt:lpstr>SENIOR_P</vt:lpstr>
      <vt:lpstr>SMA_L</vt:lpstr>
      <vt:lpstr>SMA_P</vt:lpstr>
      <vt:lpstr>SMP_L</vt:lpstr>
      <vt:lpstr>SMP_P</vt:lpstr>
      <vt:lpstr>TK_L</vt:lpstr>
      <vt:lpstr>TK_P</vt:lpstr>
      <vt:lpstr>USIA_DINI_L</vt:lpstr>
      <vt:lpstr>USIA_DINI_P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Lianda</dc:creator>
  <cp:lastModifiedBy>liandadigilab</cp:lastModifiedBy>
  <cp:lastPrinted>2023-10-17T16:25:37Z</cp:lastPrinted>
  <dcterms:created xsi:type="dcterms:W3CDTF">2023-08-01T12:39:15Z</dcterms:created>
  <dcterms:modified xsi:type="dcterms:W3CDTF">2025-09-05T11:38:28Z</dcterms:modified>
</cp:coreProperties>
</file>